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0 BESTANDEN\0 WIJN\RUBINUS website SW\"/>
    </mc:Choice>
  </mc:AlternateContent>
  <xr:revisionPtr revIDLastSave="0" documentId="13_ncr:1_{94D77C1A-A754-4095-9CA8-EBFD21CDA992}" xr6:coauthVersionLast="45" xr6:coauthVersionMax="45" xr10:uidLastSave="{00000000-0000-0000-0000-000000000000}"/>
  <bookViews>
    <workbookView xWindow="-110" yWindow="-110" windowWidth="19420" windowHeight="10560" activeTab="1" xr2:uid="{00000000-000D-0000-FFFF-FFFF00000000}"/>
  </bookViews>
  <sheets>
    <sheet name="Logboek" sheetId="1" r:id="rId1"/>
    <sheet name="Suiker-alcohol" sheetId="2" r:id="rId2"/>
    <sheet name="Monitoring gistingsverloop"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2" i="2" l="1"/>
  <c r="F10" i="2" l="1"/>
  <c r="F12" i="2" s="1"/>
  <c r="K29" i="3"/>
  <c r="J31" i="2"/>
  <c r="J30" i="2"/>
  <c r="F16" i="2"/>
  <c r="F17" i="2" s="1"/>
  <c r="H10" i="2"/>
  <c r="G10" i="2"/>
  <c r="J8" i="2"/>
  <c r="H16" i="2"/>
  <c r="H17" i="2" s="1"/>
  <c r="H21" i="2" s="1"/>
  <c r="G16" i="2"/>
  <c r="G17" i="2" s="1"/>
  <c r="G21" i="2" s="1"/>
  <c r="F18" i="2" l="1"/>
  <c r="H18" i="2"/>
  <c r="F21" i="2"/>
  <c r="H12" i="2"/>
  <c r="G12" i="2"/>
  <c r="J10" i="2"/>
  <c r="J15" i="2" s="1"/>
  <c r="G18" i="2"/>
  <c r="J12" i="2" l="1"/>
  <c r="J20" i="2"/>
  <c r="J25" i="2" s="1"/>
  <c r="J26" i="2" s="1"/>
  <c r="L10" i="2"/>
  <c r="J14" i="2"/>
  <c r="J16" i="2"/>
  <c r="J18" i="2"/>
  <c r="L18" i="2" s="1"/>
  <c r="J11" i="2" l="1"/>
  <c r="L12" i="2"/>
  <c r="L11" i="2"/>
  <c r="J27" i="2"/>
  <c r="L27" i="2" s="1"/>
  <c r="L17" i="2"/>
  <c r="L23" i="2" s="1"/>
  <c r="J17" i="2"/>
  <c r="J2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Siem Zwaard</author>
  </authors>
  <commentList>
    <comment ref="D6" authorId="0" shapeId="0" xr:uid="{00000000-0006-0000-0100-000001000000}">
      <text>
        <r>
          <rPr>
            <b/>
            <sz val="9"/>
            <color indexed="81"/>
            <rFont val="Tahoma"/>
            <family val="2"/>
          </rPr>
          <t xml:space="preserve">
Maximaal drie druivenrassen of deeloogsten, indien apart gemeten</t>
        </r>
      </text>
    </comment>
    <comment ref="D7" authorId="0" shapeId="0" xr:uid="{00000000-0006-0000-0100-000002000000}">
      <text>
        <r>
          <rPr>
            <b/>
            <sz val="9"/>
            <color indexed="81"/>
            <rFont val="Tahoma"/>
            <family val="2"/>
          </rPr>
          <t xml:space="preserve">
Mogelijkheid drie verschillende oogstdatums</t>
        </r>
      </text>
    </comment>
    <comment ref="D9" authorId="0" shapeId="0" xr:uid="{00000000-0006-0000-0100-000003000000}">
      <text>
        <r>
          <rPr>
            <b/>
            <sz val="9"/>
            <color indexed="81"/>
            <rFont val="Tahoma"/>
            <family val="2"/>
          </rPr>
          <t xml:space="preserve">
Pulp bestaat gedeeltelijk uit vaste stoffen, waarin geen alcohol wordt gevormd, zoals pitten en de vaste delen van de schillen. En gedeeltelijk bestaat pulp uit vocht, waarin wel alcohol wordt gevormd.
Het volume van het vochtige deel is het rekenvolume. Dat is het volume waar mee gerekend wordt bij bepaling van de hoeveelheid suiker en de daaruit te vormen hoeveelheid alcohol.
Het rekenvolume is vaak ongeveer 85% van de totale pulpmassa.
NB
Het persrendement is lager dan het rekenvolume, want de perskoek bevat altijd wel een rest vocht (waarin alcohol e.d.)</t>
        </r>
      </text>
    </comment>
    <comment ref="D10" authorId="0" shapeId="0" xr:uid="{00000000-0006-0000-0100-000004000000}">
      <text>
        <r>
          <rPr>
            <b/>
            <sz val="9"/>
            <color indexed="81"/>
            <rFont val="Tahoma"/>
            <family val="2"/>
          </rPr>
          <t xml:space="preserve">
Het rekenvolume is het natte gedeelte van de pulp waarmee gerekend wordt. Alcohol komt immers niet in de pitten en de vaste bestanddelen van de schillen.</t>
        </r>
      </text>
    </comment>
    <comment ref="D11" authorId="0" shapeId="0" xr:uid="{00000000-0006-0000-0100-000005000000}">
      <text>
        <r>
          <rPr>
            <b/>
            <sz val="9"/>
            <color indexed="81"/>
            <rFont val="Tahoma"/>
            <family val="2"/>
          </rPr>
          <t xml:space="preserve">
Aantal gram totaalzuur per liter, uitgedrukt in equivalenten wijnsteenzuur. 
Bepaling is nodig om het suikergehalte te kunnen berekenen, want zuren dragen net als suiker bij aan de soortelijke dichtheid (vroeger: soortelijk gewicht):
Soortelijke dichtheid =
Suiker + zuren + vast extract</t>
        </r>
      </text>
    </comment>
    <comment ref="D13" authorId="0" shapeId="0" xr:uid="{00000000-0006-0000-0100-000006000000}">
      <text>
        <r>
          <rPr>
            <b/>
            <sz val="9"/>
            <color indexed="81"/>
            <rFont val="Tahoma"/>
            <family val="2"/>
          </rPr>
          <t xml:space="preserve">
Ter registratie. Wordt hier verder niet mee gerekend.
De pH bepaalt hoe zuur een wijn smaakt en
hoeveel vrij sulfiet aanwezig moet zijn ter conservering.</t>
        </r>
      </text>
    </comment>
    <comment ref="D14" authorId="0" shapeId="0" xr:uid="{00000000-0006-0000-0100-000007000000}">
      <text>
        <r>
          <rPr>
            <b/>
            <sz val="9"/>
            <color indexed="81"/>
            <rFont val="Tahoma"/>
            <family val="2"/>
          </rPr>
          <t xml:space="preserve">
Alle most en pulp bevat stoffen die overblijven na droogkoken. Deze dragen net als suiker bij aan de soortelijke dichtheid (vroeger: soortelijk gewicht).
Vuistregel: De meeste wijn bevat ongeveer 4 gram droog extract.</t>
        </r>
      </text>
    </comment>
    <comment ref="D16" authorId="0" shapeId="0" xr:uid="{00000000-0006-0000-0100-000008000000}">
      <text>
        <r>
          <rPr>
            <b/>
            <sz val="9"/>
            <color indexed="81"/>
            <rFont val="Tahoma"/>
            <family val="2"/>
          </rPr>
          <t xml:space="preserve">
Oechsle = Brix x 4,13</t>
        </r>
      </text>
    </comment>
    <comment ref="D17" authorId="0" shapeId="0" xr:uid="{00000000-0006-0000-0100-000009000000}">
      <text>
        <r>
          <rPr>
            <b/>
            <sz val="9"/>
            <color indexed="81"/>
            <rFont val="Tahoma"/>
            <family val="2"/>
          </rPr>
          <t xml:space="preserve">
Suikergehalte [g/L] = 
Oechsle x 2,6 - zuurgehalte - droog extract</t>
        </r>
      </text>
    </comment>
    <comment ref="D20" authorId="0" shapeId="0" xr:uid="{00000000-0006-0000-0100-00000A000000}">
      <text>
        <r>
          <rPr>
            <b/>
            <sz val="9"/>
            <color indexed="81"/>
            <rFont val="Tahoma"/>
            <family val="2"/>
          </rPr>
          <t xml:space="preserve">
Theoretisch ontstaat 1% ethanol uit 16,83 gram suiker per liter. 
Gisten verschillen en de waarden kunnen liggen tussen 16 en 18 gram suiker per liter. 
Vuistregel: 17 gram suiker per liter nodig voor vorming van 1% alcohol.</t>
        </r>
      </text>
    </comment>
    <comment ref="D24" authorId="0" shapeId="0" xr:uid="{00000000-0006-0000-0100-00000B000000}">
      <text>
        <r>
          <rPr>
            <b/>
            <sz val="9"/>
            <color indexed="81"/>
            <rFont val="Tahoma"/>
            <family val="2"/>
          </rPr>
          <t xml:space="preserve">
Door verdamping (afhankelijk van temperatuur, oppervlak) en andere factoren (o.a. open vat of gesloten fles) is er alcoholverlies. 
Om dit te compenseren moet worden gerekend met aanmaak van extra alcohol om het gewenste alcoholpercentage te bereiken.
Vuistregel voor rode wijn in een open vat: 1,5 % alc.
</t>
        </r>
      </text>
    </comment>
  </commentList>
</comments>
</file>

<file path=xl/sharedStrings.xml><?xml version="1.0" encoding="utf-8"?>
<sst xmlns="http://schemas.openxmlformats.org/spreadsheetml/2006/main" count="88" uniqueCount="69">
  <si>
    <t>Logboek</t>
  </si>
  <si>
    <t>Lotnummer</t>
  </si>
  <si>
    <t>Datum</t>
  </si>
  <si>
    <t>Notitie</t>
  </si>
  <si>
    <t>Oogstgewicht</t>
  </si>
  <si>
    <t>Druivenras</t>
  </si>
  <si>
    <t>Zuurgehalte</t>
  </si>
  <si>
    <t xml:space="preserve"> Totaal zuur</t>
  </si>
  <si>
    <t>Batchcode [Lxxxx]</t>
  </si>
  <si>
    <t>Schatting droog extract</t>
  </si>
  <si>
    <t>Brix</t>
  </si>
  <si>
    <t>Equivalent in Oechsle</t>
  </si>
  <si>
    <t>Suikergehalte</t>
  </si>
  <si>
    <t>Suiker totaal</t>
  </si>
  <si>
    <t>Potentieel alcohol</t>
  </si>
  <si>
    <t>Gewenst alcohol</t>
  </si>
  <si>
    <t>Benodigd suiker totaal</t>
  </si>
  <si>
    <t>1+2+3</t>
  </si>
  <si>
    <t xml:space="preserve">Kg  </t>
  </si>
  <si>
    <t xml:space="preserve">L  </t>
  </si>
  <si>
    <t xml:space="preserve">g/L  </t>
  </si>
  <si>
    <t xml:space="preserve">g  </t>
  </si>
  <si>
    <t xml:space="preserve">% vol  </t>
  </si>
  <si>
    <t xml:space="preserve">graden  </t>
  </si>
  <si>
    <t xml:space="preserve"> Zuurgraad</t>
  </si>
  <si>
    <t xml:space="preserve">pH  </t>
  </si>
  <si>
    <t>OOGST</t>
  </si>
  <si>
    <t>CORRECTIES</t>
  </si>
  <si>
    <t xml:space="preserve"> (meten)</t>
  </si>
  <si>
    <t>Na correcties</t>
  </si>
  <si>
    <t>Totaal toe te voegen suiker</t>
  </si>
  <si>
    <t>Naam wijn</t>
  </si>
  <si>
    <t xml:space="preserve">%  </t>
  </si>
  <si>
    <t>Geschat rekenvolume</t>
  </si>
  <si>
    <t>Gist(en)</t>
  </si>
  <si>
    <t>Suiker nodig voor 1% alc</t>
  </si>
  <si>
    <t>Pulp 1</t>
  </si>
  <si>
    <t>Pulp 2</t>
  </si>
  <si>
    <t>Pulp 3</t>
  </si>
  <si>
    <t>Meting</t>
  </si>
  <si>
    <t>na</t>
  </si>
  <si>
    <t>persen</t>
  </si>
  <si>
    <t xml:space="preserve"> g/L</t>
  </si>
  <si>
    <t xml:space="preserve"> g</t>
  </si>
  <si>
    <t xml:space="preserve"> %</t>
  </si>
  <si>
    <t xml:space="preserve"> L</t>
  </si>
  <si>
    <t xml:space="preserve"> g </t>
  </si>
  <si>
    <t>Vinificatie RODE WIJN (suikermeting in BRIX)</t>
  </si>
  <si>
    <t>Compensatie verdamping alcohol, enz.)</t>
  </si>
  <si>
    <t>Benodigd suiker per liter</t>
  </si>
  <si>
    <t>Totaal</t>
  </si>
  <si>
    <t>Toevoegingen suiker</t>
  </si>
  <si>
    <t>Toevoegingen water</t>
  </si>
  <si>
    <t>Toevoegingen wijnsteenzuur</t>
  </si>
  <si>
    <t>©Siem Zwaard 2020</t>
  </si>
  <si>
    <t>Oogstdatum</t>
  </si>
  <si>
    <t>Dag</t>
  </si>
  <si>
    <t>Als 80% van de suiker is omgezet, mag geen gistvoeding meer gegeven worden</t>
  </si>
  <si>
    <t xml:space="preserve">Dat is in dit geval ongeveer bij Brix = </t>
  </si>
  <si>
    <t>De fermentatie is ongeveer voltooid bij Brix =5.</t>
  </si>
  <si>
    <t>De grafiek geeft alleen een indicatie van het gistingsverloop.</t>
  </si>
  <si>
    <t>alleen beïnvloed door suikergehalte, maar ook door de aanwezige zuren, het vast extract en het alcoholgehalte.</t>
  </si>
  <si>
    <t>Bovenstaande grafiek geeft niet de exacte suikerwaaarden weer, want de soortelijke massa (Brix) wordt niet</t>
  </si>
  <si>
    <t>Geschat vochtige deel van de pulp</t>
  </si>
  <si>
    <t xml:space="preserve">   Fermentatieverloop</t>
  </si>
  <si>
    <t>Meting met refractometer</t>
  </si>
  <si>
    <t>Gist 1</t>
  </si>
  <si>
    <t>Gist 2</t>
  </si>
  <si>
    <t>Gist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</si>
</sst>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_)"/>
    <numFmt numFmtId="165" formatCode="d/mmm/yy;@"/>
    <numFmt numFmtId="166" formatCode="d\ mmm\ yy"/>
    <numFmt numFmtId="167" formatCode="#,##0.0"/>
    <numFmt numFmtId="168" formatCode="0.0"/>
    <numFmt numFmtId="169" formatCode="d/m;@"/>
    <numFmt numFmtId="170" formatCode="d/mm/yy;@"/>
  </numFmts>
  <fonts count="8" x14ac:knownFonts="1">
    <font>
      <sz val="8"/>
      <name val="Arial"/>
      <family val="2"/>
    </font>
    <font>
      <sz val="10"/>
      <name val="Arial"/>
      <family val="2"/>
    </font>
    <font>
      <b/>
      <sz val="12"/>
      <name val="Arial"/>
      <family val="2"/>
    </font>
    <font>
      <sz val="9"/>
      <name val="Arial"/>
      <family val="2"/>
    </font>
    <font>
      <b/>
      <sz val="9"/>
      <name val="Arial"/>
      <family val="2"/>
    </font>
    <font>
      <sz val="9"/>
      <color indexed="8"/>
      <name val="Arial"/>
      <family val="2"/>
    </font>
    <font>
      <b/>
      <sz val="9"/>
      <color indexed="81"/>
      <name val="Tahoma"/>
      <family val="2"/>
    </font>
    <font>
      <sz val="9"/>
      <name val="Calibri"/>
      <family val="2"/>
    </font>
  </fonts>
  <fills count="11">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theme="0" tint="-0.14996795556505021"/>
        <bgColor indexed="64"/>
      </patternFill>
    </fill>
    <fill>
      <patternFill patternType="solid">
        <fgColor theme="0" tint="-0.14996795556505021"/>
        <bgColor indexed="65"/>
      </patternFill>
    </fill>
    <fill>
      <patternFill patternType="solid">
        <fgColor theme="0"/>
      </patternFill>
    </fill>
    <fill>
      <patternFill patternType="solid">
        <fgColor theme="0" tint="-0.14996795556505021"/>
        <bgColor indexed="31"/>
      </patternFill>
    </fill>
    <fill>
      <patternFill patternType="solid">
        <fgColor theme="0" tint="-0.14996795556505021"/>
        <bgColor indexed="26"/>
      </patternFill>
    </fill>
    <fill>
      <patternFill patternType="solid">
        <fgColor theme="0"/>
        <bgColor indexed="64"/>
      </patternFill>
    </fill>
    <fill>
      <patternFill patternType="solid">
        <fgColor theme="0" tint="-4.9989318521683403E-2"/>
        <bgColor indexed="64"/>
      </patternFill>
    </fill>
  </fills>
  <borders count="32">
    <border>
      <left/>
      <right/>
      <top/>
      <bottom/>
      <diagonal/>
    </border>
    <border>
      <left style="hair">
        <color indexed="9"/>
      </left>
      <right style="hair">
        <color indexed="9"/>
      </right>
      <top style="hair">
        <color indexed="9"/>
      </top>
      <bottom style="hair">
        <color indexed="9"/>
      </bottom>
      <diagonal/>
    </border>
    <border>
      <left style="hair">
        <color indexed="9"/>
      </left>
      <right style="hair">
        <color indexed="9"/>
      </right>
      <top style="hair">
        <color indexed="9"/>
      </top>
      <bottom/>
      <diagonal/>
    </border>
    <border>
      <left/>
      <right style="hair">
        <color indexed="9"/>
      </right>
      <top style="hair">
        <color indexed="9"/>
      </top>
      <bottom style="hair">
        <color indexed="9"/>
      </bottom>
      <diagonal/>
    </border>
    <border>
      <left/>
      <right/>
      <top style="hair">
        <color indexed="9"/>
      </top>
      <bottom style="hair">
        <color indexe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9"/>
      </left>
      <right/>
      <top style="hair">
        <color indexed="9"/>
      </top>
      <bottom style="hair">
        <color indexed="9"/>
      </bottom>
      <diagonal/>
    </border>
    <border>
      <left/>
      <right/>
      <top/>
      <bottom style="hair">
        <color indexed="9"/>
      </bottom>
      <diagonal/>
    </border>
    <border>
      <left/>
      <right/>
      <top style="hair">
        <color indexed="9"/>
      </top>
      <bottom/>
      <diagonal/>
    </border>
    <border>
      <left/>
      <right style="hair">
        <color indexed="9"/>
      </right>
      <top/>
      <bottom/>
      <diagonal/>
    </border>
    <border>
      <left style="hair">
        <color indexed="9"/>
      </left>
      <right/>
      <top/>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hair">
        <color indexed="9"/>
      </left>
      <right style="hair">
        <color indexed="9"/>
      </right>
      <top/>
      <bottom style="hair">
        <color indexed="9"/>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theme="1"/>
      </top>
      <bottom/>
      <diagonal/>
    </border>
    <border>
      <left/>
      <right style="thin">
        <color theme="1"/>
      </right>
      <top style="thin">
        <color theme="1"/>
      </top>
      <bottom/>
      <diagonal/>
    </border>
    <border>
      <left/>
      <right style="thin">
        <color theme="1"/>
      </right>
      <top/>
      <bottom/>
      <diagonal/>
    </border>
    <border>
      <left/>
      <right/>
      <top/>
      <bottom style="thin">
        <color theme="1"/>
      </bottom>
      <diagonal/>
    </border>
    <border>
      <left/>
      <right style="thin">
        <color theme="1"/>
      </right>
      <top/>
      <bottom style="thin">
        <color theme="1"/>
      </bottom>
      <diagonal/>
    </border>
  </borders>
  <cellStyleXfs count="1">
    <xf numFmtId="164" fontId="0" fillId="0" borderId="0"/>
  </cellStyleXfs>
  <cellXfs count="161">
    <xf numFmtId="164" fontId="0" fillId="0" borderId="0" xfId="0"/>
    <xf numFmtId="164" fontId="1" fillId="2" borderId="1" xfId="0" applyFont="1" applyFill="1" applyBorder="1"/>
    <xf numFmtId="165" fontId="1" fillId="2" borderId="1" xfId="0" applyNumberFormat="1" applyFont="1" applyFill="1" applyBorder="1" applyAlignment="1" applyProtection="1">
      <alignment horizontal="left" vertical="top" wrapText="1"/>
      <protection hidden="1"/>
    </xf>
    <xf numFmtId="49" fontId="1" fillId="2" borderId="1" xfId="0" applyNumberFormat="1" applyFont="1" applyFill="1" applyBorder="1" applyAlignment="1" applyProtection="1">
      <alignment horizontal="left" vertical="top" wrapText="1"/>
      <protection hidden="1"/>
    </xf>
    <xf numFmtId="164" fontId="1" fillId="2" borderId="1" xfId="0" applyFont="1" applyFill="1" applyBorder="1" applyProtection="1">
      <protection hidden="1"/>
    </xf>
    <xf numFmtId="164" fontId="3" fillId="2" borderId="1" xfId="0" applyFont="1" applyFill="1" applyBorder="1" applyProtection="1">
      <protection hidden="1"/>
    </xf>
    <xf numFmtId="164" fontId="3" fillId="2" borderId="2" xfId="0" applyFont="1" applyFill="1" applyBorder="1" applyProtection="1">
      <protection hidden="1"/>
    </xf>
    <xf numFmtId="164" fontId="3" fillId="2" borderId="3" xfId="0" applyFont="1" applyFill="1" applyBorder="1" applyProtection="1">
      <protection hidden="1"/>
    </xf>
    <xf numFmtId="164" fontId="3" fillId="2" borderId="4" xfId="0" applyFont="1" applyFill="1" applyBorder="1" applyProtection="1">
      <protection hidden="1"/>
    </xf>
    <xf numFmtId="164" fontId="3" fillId="4" borderId="5" xfId="0" applyFont="1" applyFill="1" applyBorder="1" applyProtection="1">
      <protection hidden="1"/>
    </xf>
    <xf numFmtId="164" fontId="3" fillId="4" borderId="6" xfId="0" applyFont="1" applyFill="1" applyBorder="1" applyProtection="1">
      <protection hidden="1"/>
    </xf>
    <xf numFmtId="164" fontId="3" fillId="5" borderId="7" xfId="0" applyFont="1" applyFill="1" applyBorder="1" applyProtection="1">
      <protection hidden="1"/>
    </xf>
    <xf numFmtId="164" fontId="1" fillId="2" borderId="8" xfId="0" applyFont="1" applyFill="1" applyBorder="1"/>
    <xf numFmtId="164" fontId="1" fillId="2" borderId="9" xfId="0" applyFont="1" applyFill="1" applyBorder="1"/>
    <xf numFmtId="164" fontId="1" fillId="2" borderId="4" xfId="0" applyFont="1" applyFill="1" applyBorder="1"/>
    <xf numFmtId="164" fontId="1" fillId="2" borderId="10" xfId="0" applyFont="1" applyFill="1" applyBorder="1"/>
    <xf numFmtId="164" fontId="1" fillId="2" borderId="2" xfId="0" applyFont="1" applyFill="1" applyBorder="1"/>
    <xf numFmtId="165" fontId="1" fillId="2" borderId="11" xfId="0" applyNumberFormat="1" applyFont="1" applyFill="1" applyBorder="1" applyAlignment="1" applyProtection="1">
      <alignment horizontal="left" vertical="top" wrapText="1"/>
      <protection hidden="1"/>
    </xf>
    <xf numFmtId="49" fontId="1" fillId="2" borderId="12" xfId="0" applyNumberFormat="1" applyFont="1" applyFill="1" applyBorder="1" applyAlignment="1" applyProtection="1">
      <alignment horizontal="left" vertical="top" wrapText="1"/>
      <protection hidden="1"/>
    </xf>
    <xf numFmtId="49" fontId="2" fillId="3" borderId="13" xfId="0" applyNumberFormat="1" applyFont="1" applyFill="1" applyBorder="1" applyAlignment="1">
      <alignment horizontal="left" vertical="top" wrapText="1"/>
    </xf>
    <xf numFmtId="49" fontId="1" fillId="3" borderId="13" xfId="0" applyNumberFormat="1" applyFont="1" applyFill="1" applyBorder="1" applyAlignment="1">
      <alignment horizontal="left" vertical="top" wrapText="1"/>
    </xf>
    <xf numFmtId="49" fontId="1" fillId="3" borderId="13" xfId="0" applyNumberFormat="1" applyFont="1" applyFill="1" applyBorder="1" applyAlignment="1" applyProtection="1">
      <alignment horizontal="left" vertical="top" wrapText="1"/>
    </xf>
    <xf numFmtId="49" fontId="1" fillId="2" borderId="13" xfId="0" applyNumberFormat="1" applyFont="1" applyFill="1" applyBorder="1" applyAlignment="1" applyProtection="1">
      <alignment horizontal="left" vertical="top" wrapText="1"/>
      <protection locked="0"/>
    </xf>
    <xf numFmtId="165" fontId="1" fillId="2" borderId="13" xfId="0" applyNumberFormat="1" applyFont="1" applyFill="1" applyBorder="1" applyAlignment="1" applyProtection="1">
      <alignment horizontal="left" vertical="top" wrapText="1"/>
      <protection locked="0"/>
    </xf>
    <xf numFmtId="164" fontId="3" fillId="5" borderId="6" xfId="0" applyFont="1" applyFill="1" applyBorder="1" applyProtection="1">
      <protection hidden="1"/>
    </xf>
    <xf numFmtId="164" fontId="3" fillId="4" borderId="14" xfId="0" applyFont="1" applyFill="1" applyBorder="1" applyProtection="1">
      <protection hidden="1"/>
    </xf>
    <xf numFmtId="164" fontId="4" fillId="4" borderId="0" xfId="0" applyFont="1" applyFill="1" applyBorder="1" applyAlignment="1" applyProtection="1">
      <alignment horizontal="left"/>
      <protection hidden="1"/>
    </xf>
    <xf numFmtId="164" fontId="3" fillId="5" borderId="0" xfId="0" applyFont="1" applyFill="1" applyBorder="1" applyProtection="1">
      <protection hidden="1"/>
    </xf>
    <xf numFmtId="164" fontId="3" fillId="5" borderId="15" xfId="0" applyFont="1" applyFill="1" applyBorder="1" applyProtection="1">
      <protection hidden="1"/>
    </xf>
    <xf numFmtId="164" fontId="3" fillId="4" borderId="0" xfId="0" applyFont="1" applyFill="1" applyBorder="1" applyAlignment="1" applyProtection="1">
      <alignment horizontal="right"/>
      <protection hidden="1"/>
    </xf>
    <xf numFmtId="164" fontId="3" fillId="6" borderId="16" xfId="0" applyFont="1" applyFill="1" applyBorder="1" applyAlignment="1" applyProtection="1">
      <alignment horizontal="right"/>
      <protection locked="0"/>
    </xf>
    <xf numFmtId="164" fontId="3" fillId="5" borderId="0" xfId="0" applyFont="1" applyFill="1" applyBorder="1" applyAlignment="1" applyProtection="1">
      <alignment horizontal="right"/>
      <protection hidden="1"/>
    </xf>
    <xf numFmtId="164" fontId="3" fillId="2" borderId="4" xfId="0" applyFont="1" applyFill="1" applyBorder="1" applyAlignment="1" applyProtection="1">
      <alignment horizontal="right"/>
      <protection hidden="1"/>
    </xf>
    <xf numFmtId="3" fontId="3" fillId="5" borderId="0" xfId="0" applyNumberFormat="1" applyFont="1" applyFill="1" applyBorder="1" applyAlignment="1" applyProtection="1">
      <alignment horizontal="right"/>
      <protection hidden="1"/>
    </xf>
    <xf numFmtId="164" fontId="3" fillId="7" borderId="15" xfId="0" applyFont="1" applyFill="1" applyBorder="1" applyAlignment="1" applyProtection="1">
      <alignment horizontal="right"/>
      <protection hidden="1"/>
    </xf>
    <xf numFmtId="166" fontId="3" fillId="6" borderId="16" xfId="0" applyNumberFormat="1" applyFont="1" applyFill="1" applyBorder="1" applyAlignment="1" applyProtection="1">
      <alignment horizontal="right"/>
      <protection locked="0"/>
    </xf>
    <xf numFmtId="167" fontId="3" fillId="6" borderId="16" xfId="0" applyNumberFormat="1" applyFont="1" applyFill="1" applyBorder="1" applyAlignment="1" applyProtection="1">
      <alignment horizontal="right"/>
      <protection locked="0"/>
    </xf>
    <xf numFmtId="167" fontId="3" fillId="7" borderId="15" xfId="0" applyNumberFormat="1" applyFont="1" applyFill="1" applyBorder="1" applyProtection="1">
      <protection hidden="1"/>
    </xf>
    <xf numFmtId="167" fontId="3" fillId="2" borderId="4" xfId="0" applyNumberFormat="1" applyFont="1" applyFill="1" applyBorder="1" applyProtection="1">
      <protection hidden="1"/>
    </xf>
    <xf numFmtId="167" fontId="3" fillId="5" borderId="0" xfId="0" applyNumberFormat="1" applyFont="1" applyFill="1" applyBorder="1" applyAlignment="1" applyProtection="1">
      <alignment horizontal="right"/>
      <protection hidden="1"/>
    </xf>
    <xf numFmtId="167" fontId="3" fillId="7" borderId="15" xfId="0" applyNumberFormat="1" applyFont="1" applyFill="1" applyBorder="1" applyAlignment="1" applyProtection="1">
      <alignment horizontal="right"/>
      <protection hidden="1"/>
    </xf>
    <xf numFmtId="167" fontId="3" fillId="2" borderId="4" xfId="0" applyNumberFormat="1" applyFont="1" applyFill="1" applyBorder="1" applyAlignment="1" applyProtection="1">
      <alignment horizontal="right"/>
      <protection hidden="1"/>
    </xf>
    <xf numFmtId="3" fontId="3" fillId="6" borderId="16" xfId="0" applyNumberFormat="1" applyFont="1" applyFill="1" applyBorder="1" applyAlignment="1" applyProtection="1">
      <alignment horizontal="right"/>
      <protection locked="0"/>
    </xf>
    <xf numFmtId="167" fontId="3" fillId="6" borderId="17" xfId="0" applyNumberFormat="1" applyFont="1" applyFill="1" applyBorder="1" applyAlignment="1" applyProtection="1">
      <alignment horizontal="right"/>
      <protection locked="0"/>
    </xf>
    <xf numFmtId="3" fontId="3" fillId="7" borderId="15" xfId="0" applyNumberFormat="1" applyFont="1" applyFill="1" applyBorder="1" applyProtection="1">
      <protection hidden="1"/>
    </xf>
    <xf numFmtId="3" fontId="3" fillId="2" borderId="4" xfId="0" applyNumberFormat="1" applyFont="1" applyFill="1" applyBorder="1" applyProtection="1">
      <protection hidden="1"/>
    </xf>
    <xf numFmtId="3" fontId="3" fillId="7" borderId="0" xfId="0" applyNumberFormat="1" applyFont="1" applyFill="1" applyBorder="1" applyAlignment="1" applyProtection="1">
      <alignment horizontal="right"/>
      <protection hidden="1"/>
    </xf>
    <xf numFmtId="168" fontId="3" fillId="5" borderId="0" xfId="0" applyNumberFormat="1" applyFont="1" applyFill="1" applyBorder="1" applyAlignment="1" applyProtection="1">
      <alignment horizontal="right"/>
      <protection hidden="1"/>
    </xf>
    <xf numFmtId="164" fontId="3" fillId="4" borderId="18" xfId="0" applyFont="1" applyFill="1" applyBorder="1" applyProtection="1">
      <protection hidden="1"/>
    </xf>
    <xf numFmtId="164" fontId="3" fillId="2" borderId="20" xfId="0" applyFont="1" applyFill="1" applyBorder="1" applyProtection="1">
      <protection hidden="1"/>
    </xf>
    <xf numFmtId="3" fontId="3" fillId="2" borderId="1" xfId="0" applyNumberFormat="1" applyFont="1" applyFill="1" applyBorder="1" applyProtection="1">
      <protection hidden="1"/>
    </xf>
    <xf numFmtId="164" fontId="3" fillId="2" borderId="1" xfId="0" applyFont="1" applyFill="1" applyBorder="1" applyAlignment="1" applyProtection="1">
      <alignment horizontal="right"/>
      <protection hidden="1"/>
    </xf>
    <xf numFmtId="165" fontId="3" fillId="2" borderId="1" xfId="0" applyNumberFormat="1" applyFont="1" applyFill="1" applyBorder="1" applyAlignment="1" applyProtection="1">
      <alignment horizontal="center"/>
      <protection hidden="1"/>
    </xf>
    <xf numFmtId="167" fontId="3" fillId="9" borderId="16" xfId="0" applyNumberFormat="1" applyFont="1" applyFill="1" applyBorder="1" applyAlignment="1" applyProtection="1">
      <alignment horizontal="right"/>
      <protection locked="0"/>
    </xf>
    <xf numFmtId="167" fontId="3" fillId="4" borderId="0" xfId="0" applyNumberFormat="1" applyFont="1" applyFill="1" applyBorder="1" applyAlignment="1" applyProtection="1">
      <alignment horizontal="right"/>
      <protection hidden="1"/>
    </xf>
    <xf numFmtId="3" fontId="3" fillId="4" borderId="0" xfId="0" applyNumberFormat="1" applyFont="1" applyFill="1" applyBorder="1" applyAlignment="1" applyProtection="1">
      <alignment horizontal="right"/>
      <protection hidden="1"/>
    </xf>
    <xf numFmtId="164" fontId="3" fillId="4" borderId="0" xfId="0" applyFont="1" applyFill="1" applyBorder="1" applyAlignment="1" applyProtection="1">
      <alignment horizontal="left"/>
      <protection hidden="1"/>
    </xf>
    <xf numFmtId="164" fontId="3" fillId="2" borderId="20" xfId="0" applyFont="1" applyFill="1" applyBorder="1" applyAlignment="1" applyProtection="1">
      <alignment horizontal="left"/>
      <protection hidden="1"/>
    </xf>
    <xf numFmtId="3" fontId="3" fillId="2" borderId="20" xfId="0" applyNumberFormat="1" applyFont="1" applyFill="1" applyBorder="1" applyAlignment="1" applyProtection="1">
      <alignment horizontal="right"/>
      <protection hidden="1"/>
    </xf>
    <xf numFmtId="3" fontId="3" fillId="2" borderId="20" xfId="0" applyNumberFormat="1" applyFont="1" applyFill="1" applyBorder="1" applyProtection="1">
      <protection hidden="1"/>
    </xf>
    <xf numFmtId="164" fontId="3" fillId="4" borderId="19" xfId="0" applyFont="1" applyFill="1" applyBorder="1" applyAlignment="1" applyProtection="1">
      <alignment horizontal="right"/>
      <protection hidden="1"/>
    </xf>
    <xf numFmtId="167" fontId="3" fillId="4" borderId="19" xfId="0" applyNumberFormat="1" applyFont="1" applyFill="1" applyBorder="1" applyAlignment="1" applyProtection="1">
      <alignment horizontal="right"/>
      <protection hidden="1"/>
    </xf>
    <xf numFmtId="164" fontId="4" fillId="5" borderId="0" xfId="0" applyFont="1" applyFill="1" applyBorder="1" applyProtection="1">
      <protection hidden="1"/>
    </xf>
    <xf numFmtId="164" fontId="3" fillId="4" borderId="0" xfId="0" applyFont="1" applyFill="1" applyBorder="1" applyProtection="1">
      <protection hidden="1"/>
    </xf>
    <xf numFmtId="164" fontId="3" fillId="4" borderId="19" xfId="0" applyFont="1" applyFill="1" applyBorder="1" applyProtection="1">
      <protection hidden="1"/>
    </xf>
    <xf numFmtId="167" fontId="3" fillId="5" borderId="15" xfId="0" applyNumberFormat="1" applyFont="1" applyFill="1" applyBorder="1" applyAlignment="1" applyProtection="1">
      <alignment horizontal="right"/>
      <protection hidden="1"/>
    </xf>
    <xf numFmtId="168" fontId="3" fillId="5" borderId="15" xfId="0" applyNumberFormat="1" applyFont="1" applyFill="1" applyBorder="1" applyAlignment="1" applyProtection="1">
      <alignment horizontal="right"/>
      <protection hidden="1"/>
    </xf>
    <xf numFmtId="168" fontId="3" fillId="5" borderId="22" xfId="0" applyNumberFormat="1" applyFont="1" applyFill="1" applyBorder="1" applyAlignment="1" applyProtection="1">
      <alignment horizontal="right"/>
      <protection hidden="1"/>
    </xf>
    <xf numFmtId="168" fontId="3" fillId="5" borderId="19" xfId="0" applyNumberFormat="1" applyFont="1" applyFill="1" applyBorder="1" applyAlignment="1" applyProtection="1">
      <alignment horizontal="right"/>
      <protection hidden="1"/>
    </xf>
    <xf numFmtId="164" fontId="4" fillId="4" borderId="5" xfId="0" applyFont="1" applyFill="1" applyBorder="1" applyProtection="1">
      <protection hidden="1"/>
    </xf>
    <xf numFmtId="164" fontId="3" fillId="4" borderId="6" xfId="0" applyFont="1" applyFill="1" applyBorder="1" applyAlignment="1" applyProtection="1">
      <alignment horizontal="right"/>
      <protection hidden="1"/>
    </xf>
    <xf numFmtId="167" fontId="3" fillId="5" borderId="6" xfId="0" applyNumberFormat="1" applyFont="1" applyFill="1" applyBorder="1" applyAlignment="1" applyProtection="1">
      <alignment horizontal="right"/>
      <protection hidden="1"/>
    </xf>
    <xf numFmtId="3" fontId="3" fillId="4" borderId="15" xfId="0" applyNumberFormat="1" applyFont="1" applyFill="1" applyBorder="1" applyAlignment="1" applyProtection="1">
      <alignment horizontal="right"/>
      <protection hidden="1"/>
    </xf>
    <xf numFmtId="164" fontId="3" fillId="5" borderId="0" xfId="0" applyFont="1" applyFill="1" applyBorder="1" applyAlignment="1" applyProtection="1">
      <protection hidden="1"/>
    </xf>
    <xf numFmtId="167" fontId="4" fillId="9" borderId="16" xfId="0" applyNumberFormat="1" applyFont="1" applyFill="1" applyBorder="1" applyAlignment="1" applyProtection="1">
      <alignment horizontal="right"/>
      <protection locked="0"/>
    </xf>
    <xf numFmtId="3" fontId="3" fillId="7" borderId="14" xfId="0" applyNumberFormat="1" applyFont="1" applyFill="1" applyBorder="1" applyAlignment="1" applyProtection="1">
      <alignment horizontal="right"/>
      <protection hidden="1"/>
    </xf>
    <xf numFmtId="3" fontId="3" fillId="7" borderId="15" xfId="0" applyNumberFormat="1" applyFont="1" applyFill="1" applyBorder="1" applyAlignment="1" applyProtection="1">
      <alignment horizontal="right"/>
      <protection hidden="1"/>
    </xf>
    <xf numFmtId="167" fontId="3" fillId="5" borderId="14" xfId="0" applyNumberFormat="1" applyFont="1" applyFill="1" applyBorder="1" applyAlignment="1" applyProtection="1">
      <alignment horizontal="right"/>
      <protection hidden="1"/>
    </xf>
    <xf numFmtId="3" fontId="3" fillId="4" borderId="14" xfId="0" applyNumberFormat="1" applyFont="1" applyFill="1" applyBorder="1" applyAlignment="1" applyProtection="1">
      <alignment horizontal="right"/>
      <protection hidden="1"/>
    </xf>
    <xf numFmtId="167" fontId="3" fillId="4" borderId="15" xfId="0" applyNumberFormat="1" applyFont="1" applyFill="1" applyBorder="1" applyAlignment="1" applyProtection="1">
      <alignment horizontal="right"/>
      <protection hidden="1"/>
    </xf>
    <xf numFmtId="167" fontId="3" fillId="4" borderId="14" xfId="0" applyNumberFormat="1" applyFont="1" applyFill="1" applyBorder="1" applyAlignment="1" applyProtection="1">
      <alignment horizontal="right"/>
      <protection hidden="1"/>
    </xf>
    <xf numFmtId="167" fontId="3" fillId="4" borderId="18" xfId="0" applyNumberFormat="1" applyFont="1" applyFill="1" applyBorder="1" applyAlignment="1" applyProtection="1">
      <alignment horizontal="right"/>
      <protection hidden="1"/>
    </xf>
    <xf numFmtId="167" fontId="3" fillId="4" borderId="22" xfId="0" applyNumberFormat="1" applyFont="1" applyFill="1" applyBorder="1" applyAlignment="1" applyProtection="1">
      <alignment horizontal="right"/>
      <protection hidden="1"/>
    </xf>
    <xf numFmtId="164" fontId="3" fillId="5" borderId="17" xfId="0" applyFont="1" applyFill="1" applyBorder="1" applyProtection="1">
      <protection hidden="1"/>
    </xf>
    <xf numFmtId="164" fontId="3" fillId="5" borderId="25" xfId="0" applyFont="1" applyFill="1" applyBorder="1" applyProtection="1">
      <protection hidden="1"/>
    </xf>
    <xf numFmtId="164" fontId="3" fillId="5" borderId="26" xfId="0" applyFont="1" applyFill="1" applyBorder="1" applyProtection="1">
      <protection hidden="1"/>
    </xf>
    <xf numFmtId="1" fontId="3" fillId="9" borderId="23" xfId="0" applyNumberFormat="1" applyFont="1" applyFill="1" applyBorder="1" applyAlignment="1" applyProtection="1">
      <protection locked="0"/>
    </xf>
    <xf numFmtId="1" fontId="3" fillId="9" borderId="24" xfId="0" applyNumberFormat="1" applyFont="1" applyFill="1" applyBorder="1" applyAlignment="1" applyProtection="1">
      <protection locked="0"/>
    </xf>
    <xf numFmtId="1" fontId="3" fillId="9" borderId="16" xfId="0" applyNumberFormat="1" applyFont="1" applyFill="1" applyBorder="1" applyAlignment="1" applyProtection="1">
      <protection locked="0"/>
    </xf>
    <xf numFmtId="164" fontId="3" fillId="4" borderId="19" xfId="0" applyFont="1" applyFill="1" applyBorder="1" applyAlignment="1" applyProtection="1">
      <alignment horizontal="left"/>
      <protection hidden="1"/>
    </xf>
    <xf numFmtId="167" fontId="3" fillId="4" borderId="19" xfId="0" applyNumberFormat="1" applyFont="1" applyFill="1" applyBorder="1" applyAlignment="1" applyProtection="1">
      <alignment horizontal="left"/>
      <protection hidden="1"/>
    </xf>
    <xf numFmtId="164" fontId="7" fillId="5" borderId="19" xfId="0" applyFont="1" applyFill="1" applyBorder="1" applyAlignment="1" applyProtection="1">
      <alignment horizontal="right"/>
      <protection hidden="1"/>
    </xf>
    <xf numFmtId="164" fontId="7" fillId="5" borderId="22" xfId="0" applyFont="1" applyFill="1" applyBorder="1" applyAlignment="1" applyProtection="1">
      <alignment horizontal="right"/>
      <protection hidden="1"/>
    </xf>
    <xf numFmtId="0" fontId="3" fillId="4" borderId="5" xfId="0" applyNumberFormat="1" applyFont="1" applyFill="1" applyBorder="1" applyProtection="1">
      <protection hidden="1"/>
    </xf>
    <xf numFmtId="0" fontId="3" fillId="4" borderId="6" xfId="0" applyNumberFormat="1" applyFont="1" applyFill="1" applyBorder="1" applyProtection="1">
      <protection hidden="1"/>
    </xf>
    <xf numFmtId="164" fontId="3" fillId="8" borderId="6" xfId="0" applyFont="1" applyFill="1" applyBorder="1" applyProtection="1">
      <protection hidden="1"/>
    </xf>
    <xf numFmtId="164" fontId="3" fillId="5" borderId="27" xfId="0" applyFont="1" applyFill="1" applyBorder="1" applyProtection="1">
      <protection hidden="1"/>
    </xf>
    <xf numFmtId="164" fontId="3" fillId="5" borderId="28" xfId="0" applyFont="1" applyFill="1" applyBorder="1" applyProtection="1">
      <protection hidden="1"/>
    </xf>
    <xf numFmtId="0" fontId="4" fillId="4" borderId="14" xfId="0" applyNumberFormat="1" applyFont="1" applyFill="1" applyBorder="1" applyProtection="1">
      <protection hidden="1"/>
    </xf>
    <xf numFmtId="0" fontId="3" fillId="4" borderId="0" xfId="0" applyNumberFormat="1" applyFont="1" applyFill="1" applyProtection="1">
      <protection hidden="1"/>
    </xf>
    <xf numFmtId="164" fontId="3" fillId="8" borderId="0" xfId="0" applyFont="1" applyFill="1" applyProtection="1">
      <protection hidden="1"/>
    </xf>
    <xf numFmtId="164" fontId="3" fillId="5" borderId="0" xfId="0" applyFont="1" applyFill="1" applyProtection="1">
      <protection hidden="1"/>
    </xf>
    <xf numFmtId="164" fontId="3" fillId="5" borderId="29" xfId="0" applyFont="1" applyFill="1" applyBorder="1" applyProtection="1">
      <protection hidden="1"/>
    </xf>
    <xf numFmtId="0" fontId="3" fillId="4" borderId="14" xfId="0" applyNumberFormat="1" applyFont="1" applyFill="1" applyBorder="1" applyProtection="1">
      <protection hidden="1"/>
    </xf>
    <xf numFmtId="0" fontId="3" fillId="4" borderId="0" xfId="0" applyNumberFormat="1" applyFont="1" applyFill="1" applyAlignment="1" applyProtection="1">
      <alignment horizontal="center"/>
      <protection hidden="1"/>
    </xf>
    <xf numFmtId="0" fontId="3" fillId="4" borderId="0" xfId="0" applyNumberFormat="1" applyFont="1" applyFill="1" applyAlignment="1" applyProtection="1">
      <alignment horizontal="right"/>
      <protection hidden="1"/>
    </xf>
    <xf numFmtId="168" fontId="3" fillId="4" borderId="0" xfId="0" applyNumberFormat="1" applyFont="1" applyFill="1" applyProtection="1">
      <protection hidden="1"/>
    </xf>
    <xf numFmtId="168" fontId="3" fillId="4" borderId="0" xfId="0" applyNumberFormat="1" applyFont="1" applyFill="1" applyAlignment="1" applyProtection="1">
      <alignment horizontal="right"/>
      <protection hidden="1"/>
    </xf>
    <xf numFmtId="0" fontId="3" fillId="4" borderId="0" xfId="0" applyNumberFormat="1" applyFont="1" applyFill="1" applyAlignment="1" applyProtection="1">
      <alignment horizontal="left"/>
      <protection hidden="1"/>
    </xf>
    <xf numFmtId="168" fontId="4" fillId="8" borderId="0" xfId="0" applyNumberFormat="1" applyFont="1" applyFill="1" applyProtection="1">
      <protection hidden="1"/>
    </xf>
    <xf numFmtId="164" fontId="4" fillId="5" borderId="0" xfId="0" applyFont="1" applyFill="1" applyProtection="1">
      <protection hidden="1"/>
    </xf>
    <xf numFmtId="0" fontId="3" fillId="4" borderId="18" xfId="0" applyNumberFormat="1" applyFont="1" applyFill="1" applyBorder="1" applyProtection="1">
      <protection hidden="1"/>
    </xf>
    <xf numFmtId="0" fontId="3" fillId="4" borderId="19" xfId="0" applyNumberFormat="1" applyFont="1" applyFill="1" applyBorder="1" applyProtection="1">
      <protection hidden="1"/>
    </xf>
    <xf numFmtId="164" fontId="3" fillId="8" borderId="19" xfId="0" applyFont="1" applyFill="1" applyBorder="1" applyProtection="1">
      <protection hidden="1"/>
    </xf>
    <xf numFmtId="164" fontId="3" fillId="5" borderId="30" xfId="0" applyFont="1" applyFill="1" applyBorder="1" applyProtection="1">
      <protection hidden="1"/>
    </xf>
    <xf numFmtId="0" fontId="3" fillId="4" borderId="14" xfId="0" applyNumberFormat="1" applyFont="1" applyFill="1" applyBorder="1" applyAlignment="1" applyProtection="1">
      <alignment horizontal="right"/>
      <protection hidden="1"/>
    </xf>
    <xf numFmtId="0" fontId="4" fillId="4" borderId="0" xfId="0" applyNumberFormat="1" applyFont="1" applyFill="1" applyBorder="1" applyProtection="1">
      <protection hidden="1"/>
    </xf>
    <xf numFmtId="0" fontId="3" fillId="4" borderId="0" xfId="0" applyNumberFormat="1" applyFont="1" applyFill="1" applyBorder="1" applyProtection="1">
      <protection hidden="1"/>
    </xf>
    <xf numFmtId="0" fontId="3" fillId="4" borderId="0" xfId="0" applyNumberFormat="1" applyFont="1" applyFill="1" applyBorder="1" applyAlignment="1" applyProtection="1">
      <alignment horizontal="center"/>
      <protection hidden="1"/>
    </xf>
    <xf numFmtId="3" fontId="3" fillId="4" borderId="29" xfId="0" applyNumberFormat="1" applyFont="1" applyFill="1" applyBorder="1" applyAlignment="1" applyProtection="1">
      <alignment horizontal="right"/>
      <protection hidden="1"/>
    </xf>
    <xf numFmtId="167" fontId="3" fillId="4" borderId="29" xfId="0" applyNumberFormat="1" applyFont="1" applyFill="1" applyBorder="1" applyAlignment="1" applyProtection="1">
      <alignment horizontal="right"/>
      <protection hidden="1"/>
    </xf>
    <xf numFmtId="3" fontId="3" fillId="4" borderId="31" xfId="0" applyNumberFormat="1" applyFont="1" applyFill="1" applyBorder="1" applyAlignment="1" applyProtection="1">
      <alignment horizontal="right"/>
      <protection hidden="1"/>
    </xf>
    <xf numFmtId="3" fontId="3" fillId="4" borderId="15" xfId="0" applyNumberFormat="1" applyFont="1" applyFill="1" applyBorder="1" applyAlignment="1" applyProtection="1">
      <alignment horizontal="left"/>
      <protection hidden="1"/>
    </xf>
    <xf numFmtId="49" fontId="3" fillId="9" borderId="16" xfId="0" applyNumberFormat="1" applyFont="1" applyFill="1" applyBorder="1" applyAlignment="1" applyProtection="1">
      <alignment horizontal="right"/>
      <protection locked="0"/>
    </xf>
    <xf numFmtId="167" fontId="3" fillId="2" borderId="16" xfId="0" applyNumberFormat="1" applyFont="1" applyFill="1" applyBorder="1" applyAlignment="1" applyProtection="1">
      <alignment horizontal="right"/>
      <protection locked="0"/>
    </xf>
    <xf numFmtId="49" fontId="3" fillId="9" borderId="23" xfId="0" applyNumberFormat="1" applyFont="1" applyFill="1" applyBorder="1" applyAlignment="1" applyProtection="1">
      <alignment horizontal="right"/>
      <protection locked="0"/>
    </xf>
    <xf numFmtId="49" fontId="3" fillId="9" borderId="24" xfId="0" applyNumberFormat="1" applyFont="1" applyFill="1" applyBorder="1" applyAlignment="1" applyProtection="1">
      <alignment horizontal="right"/>
      <protection locked="0"/>
    </xf>
    <xf numFmtId="170" fontId="3" fillId="9" borderId="16" xfId="0" applyNumberFormat="1" applyFont="1" applyFill="1" applyBorder="1" applyAlignment="1" applyProtection="1">
      <alignment horizontal="right"/>
      <protection locked="0"/>
    </xf>
    <xf numFmtId="167" fontId="3" fillId="9" borderId="16" xfId="0" applyNumberFormat="1" applyFont="1" applyFill="1" applyBorder="1" applyAlignment="1" applyProtection="1">
      <protection locked="0"/>
    </xf>
    <xf numFmtId="3" fontId="3" fillId="9" borderId="16" xfId="0" applyNumberFormat="1" applyFont="1" applyFill="1" applyBorder="1" applyAlignment="1" applyProtection="1">
      <protection locked="0"/>
    </xf>
    <xf numFmtId="164" fontId="3" fillId="9" borderId="16" xfId="0" applyFont="1" applyFill="1" applyBorder="1" applyProtection="1">
      <protection locked="0"/>
    </xf>
    <xf numFmtId="49" fontId="3" fillId="9" borderId="16" xfId="0" applyNumberFormat="1" applyFont="1" applyFill="1" applyBorder="1" applyAlignment="1" applyProtection="1">
      <alignment horizontal="left"/>
      <protection locked="0"/>
    </xf>
    <xf numFmtId="3" fontId="3" fillId="9" borderId="16" xfId="0" applyNumberFormat="1" applyFont="1" applyFill="1" applyBorder="1" applyAlignment="1" applyProtection="1">
      <alignment horizontal="right"/>
      <protection locked="0"/>
    </xf>
    <xf numFmtId="164" fontId="0" fillId="0" borderId="0" xfId="0" applyProtection="1">
      <protection hidden="1"/>
    </xf>
    <xf numFmtId="164" fontId="3" fillId="4" borderId="7" xfId="0" applyFont="1" applyFill="1" applyBorder="1" applyAlignment="1" applyProtection="1">
      <alignment horizontal="right"/>
      <protection hidden="1"/>
    </xf>
    <xf numFmtId="1" fontId="3" fillId="4" borderId="5" xfId="0" applyNumberFormat="1" applyFont="1" applyFill="1" applyBorder="1" applyAlignment="1" applyProtection="1">
      <alignment horizontal="right"/>
      <protection hidden="1"/>
    </xf>
    <xf numFmtId="1" fontId="3" fillId="4" borderId="7" xfId="0" applyNumberFormat="1" applyFont="1" applyFill="1" applyBorder="1" applyAlignment="1" applyProtection="1">
      <alignment horizontal="right"/>
      <protection hidden="1"/>
    </xf>
    <xf numFmtId="166" fontId="3" fillId="4" borderId="0" xfId="0" applyNumberFormat="1" applyFont="1" applyFill="1" applyBorder="1" applyAlignment="1" applyProtection="1">
      <alignment horizontal="right"/>
      <protection hidden="1"/>
    </xf>
    <xf numFmtId="166" fontId="3" fillId="4" borderId="15" xfId="0" applyNumberFormat="1" applyFont="1" applyFill="1" applyBorder="1" applyAlignment="1" applyProtection="1">
      <alignment horizontal="right"/>
      <protection hidden="1"/>
    </xf>
    <xf numFmtId="166" fontId="3" fillId="4" borderId="14" xfId="0" applyNumberFormat="1" applyFont="1" applyFill="1" applyBorder="1" applyAlignment="1" applyProtection="1">
      <alignment horizontal="right"/>
      <protection hidden="1"/>
    </xf>
    <xf numFmtId="167" fontId="3" fillId="4" borderId="21" xfId="0" applyNumberFormat="1" applyFont="1" applyFill="1" applyBorder="1" applyAlignment="1" applyProtection="1">
      <alignment horizontal="right"/>
      <protection hidden="1"/>
    </xf>
    <xf numFmtId="167" fontId="3" fillId="4" borderId="15" xfId="0" applyNumberFormat="1" applyFont="1" applyFill="1" applyBorder="1" applyAlignment="1" applyProtection="1">
      <alignment horizontal="left"/>
      <protection hidden="1"/>
    </xf>
    <xf numFmtId="167" fontId="3" fillId="8" borderId="15" xfId="0" applyNumberFormat="1" applyFont="1" applyFill="1" applyBorder="1" applyAlignment="1" applyProtection="1">
      <alignment horizontal="left"/>
      <protection hidden="1"/>
    </xf>
    <xf numFmtId="3" fontId="3" fillId="4" borderId="21" xfId="0" applyNumberFormat="1" applyFont="1" applyFill="1" applyBorder="1" applyAlignment="1" applyProtection="1">
      <alignment horizontal="right"/>
      <protection hidden="1"/>
    </xf>
    <xf numFmtId="167" fontId="3" fillId="8" borderId="15" xfId="0" applyNumberFormat="1" applyFont="1" applyFill="1" applyBorder="1" applyAlignment="1" applyProtection="1">
      <alignment horizontal="right"/>
      <protection hidden="1"/>
    </xf>
    <xf numFmtId="164" fontId="3" fillId="8" borderId="0" xfId="0" applyFont="1" applyFill="1" applyBorder="1" applyAlignment="1" applyProtection="1">
      <alignment horizontal="right"/>
      <protection hidden="1"/>
    </xf>
    <xf numFmtId="167" fontId="3" fillId="8" borderId="0" xfId="0" applyNumberFormat="1" applyFont="1" applyFill="1" applyBorder="1" applyAlignment="1" applyProtection="1">
      <alignment horizontal="right"/>
      <protection hidden="1"/>
    </xf>
    <xf numFmtId="167" fontId="3" fillId="8" borderId="14" xfId="0" applyNumberFormat="1" applyFont="1" applyFill="1" applyBorder="1" applyAlignment="1" applyProtection="1">
      <alignment horizontal="right"/>
      <protection hidden="1"/>
    </xf>
    <xf numFmtId="3" fontId="3" fillId="5" borderId="14" xfId="0" applyNumberFormat="1" applyFont="1" applyFill="1" applyBorder="1" applyAlignment="1" applyProtection="1">
      <alignment horizontal="right"/>
      <protection hidden="1"/>
    </xf>
    <xf numFmtId="3" fontId="3" fillId="5" borderId="15" xfId="0" applyNumberFormat="1" applyFont="1" applyFill="1" applyBorder="1" applyAlignment="1" applyProtection="1">
      <alignment horizontal="left"/>
      <protection hidden="1"/>
    </xf>
    <xf numFmtId="3" fontId="3" fillId="5" borderId="15" xfId="0" applyNumberFormat="1" applyFont="1" applyFill="1" applyBorder="1" applyAlignment="1" applyProtection="1">
      <alignment horizontal="right"/>
      <protection hidden="1"/>
    </xf>
    <xf numFmtId="167" fontId="3" fillId="4" borderId="6" xfId="0" applyNumberFormat="1" applyFont="1" applyFill="1" applyBorder="1" applyProtection="1">
      <protection hidden="1"/>
    </xf>
    <xf numFmtId="164" fontId="5" fillId="4" borderId="0" xfId="0" applyFont="1" applyFill="1" applyBorder="1" applyAlignment="1" applyProtection="1">
      <alignment horizontal="right"/>
      <protection hidden="1"/>
    </xf>
    <xf numFmtId="168" fontId="5" fillId="4" borderId="0" xfId="0" applyNumberFormat="1" applyFont="1" applyFill="1" applyBorder="1" applyProtection="1">
      <protection hidden="1"/>
    </xf>
    <xf numFmtId="164" fontId="0" fillId="9" borderId="0" xfId="0" applyFill="1" applyProtection="1">
      <protection hidden="1"/>
    </xf>
    <xf numFmtId="164" fontId="0" fillId="10" borderId="0" xfId="0" applyFill="1" applyProtection="1">
      <protection hidden="1"/>
    </xf>
    <xf numFmtId="164" fontId="0" fillId="4" borderId="0" xfId="0" applyFill="1" applyProtection="1">
      <protection hidden="1"/>
    </xf>
    <xf numFmtId="169" fontId="3" fillId="9" borderId="16" xfId="0" applyNumberFormat="1" applyFont="1" applyFill="1" applyBorder="1" applyAlignment="1" applyProtection="1">
      <alignment horizontal="center"/>
      <protection locked="0"/>
    </xf>
    <xf numFmtId="168" fontId="3" fillId="9" borderId="16" xfId="0" applyNumberFormat="1" applyFont="1" applyFill="1" applyBorder="1" applyProtection="1">
      <protection locked="0"/>
    </xf>
    <xf numFmtId="49" fontId="3" fillId="9" borderId="23" xfId="0" applyNumberFormat="1" applyFont="1" applyFill="1" applyBorder="1" applyAlignment="1" applyProtection="1">
      <alignment horizontal="left"/>
      <protection locked="0"/>
    </xf>
    <xf numFmtId="49" fontId="3" fillId="9" borderId="24" xfId="0" applyNumberFormat="1" applyFont="1" applyFill="1" applyBorder="1" applyAlignment="1" applyProtection="1">
      <alignment horizontal="left"/>
      <protection locked="0"/>
    </xf>
  </cellXfs>
  <cellStyles count="1">
    <cellStyle name="Standa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Verloop</a:t>
            </a:r>
            <a:r>
              <a:rPr lang="nl-NL" baseline="0"/>
              <a:t> fermentatie (Brix op dagen 1 - 23)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7.204881603955586E-2"/>
          <c:y val="0.17171296296296298"/>
          <c:w val="0.89891307143775812"/>
          <c:h val="0.72088764946048411"/>
        </c:manualLayout>
      </c:layout>
      <c:lineChart>
        <c:grouping val="standard"/>
        <c:varyColors val="0"/>
        <c:ser>
          <c:idx val="0"/>
          <c:order val="0"/>
          <c:spPr>
            <a:ln w="28575" cap="rnd">
              <a:solidFill>
                <a:schemeClr val="accent1"/>
              </a:solidFill>
              <a:round/>
            </a:ln>
            <a:effectLst/>
          </c:spPr>
          <c:marker>
            <c:symbol val="none"/>
          </c:marker>
          <c:val>
            <c:numRef>
              <c:f>'Monitoring gistingsverloop'!$E$6:$E$28</c:f>
              <c:numCache>
                <c:formatCode>0.0</c:formatCode>
                <c:ptCount val="23"/>
                <c:pt idx="0">
                  <c:v>25</c:v>
                </c:pt>
                <c:pt idx="1">
                  <c:v>25</c:v>
                </c:pt>
                <c:pt idx="2">
                  <c:v>24.7</c:v>
                </c:pt>
                <c:pt idx="3">
                  <c:v>24.2</c:v>
                </c:pt>
                <c:pt idx="4">
                  <c:v>23</c:v>
                </c:pt>
                <c:pt idx="5">
                  <c:v>21.3</c:v>
                </c:pt>
                <c:pt idx="6">
                  <c:v>19</c:v>
                </c:pt>
                <c:pt idx="7">
                  <c:v>15</c:v>
                </c:pt>
                <c:pt idx="8">
                  <c:v>10.5</c:v>
                </c:pt>
                <c:pt idx="9">
                  <c:v>7.3</c:v>
                </c:pt>
                <c:pt idx="10">
                  <c:v>6</c:v>
                </c:pt>
                <c:pt idx="11">
                  <c:v>5.4</c:v>
                </c:pt>
                <c:pt idx="12">
                  <c:v>5</c:v>
                </c:pt>
                <c:pt idx="13">
                  <c:v>4.5</c:v>
                </c:pt>
                <c:pt idx="14">
                  <c:v>4.3</c:v>
                </c:pt>
                <c:pt idx="15">
                  <c:v>4.3</c:v>
                </c:pt>
                <c:pt idx="16">
                  <c:v>4.3</c:v>
                </c:pt>
                <c:pt idx="17">
                  <c:v>4.3</c:v>
                </c:pt>
                <c:pt idx="18">
                  <c:v>4.3</c:v>
                </c:pt>
                <c:pt idx="19">
                  <c:v>4.3</c:v>
                </c:pt>
                <c:pt idx="20">
                  <c:v>4.3</c:v>
                </c:pt>
                <c:pt idx="21">
                  <c:v>4.3</c:v>
                </c:pt>
                <c:pt idx="22">
                  <c:v>4.3</c:v>
                </c:pt>
              </c:numCache>
            </c:numRef>
          </c:val>
          <c:smooth val="0"/>
          <c:extLst>
            <c:ext xmlns:c16="http://schemas.microsoft.com/office/drawing/2014/chart" uri="{C3380CC4-5D6E-409C-BE32-E72D297353CC}">
              <c16:uniqueId val="{00000000-AA1A-4169-AAC1-5A514593E1F3}"/>
            </c:ext>
          </c:extLst>
        </c:ser>
        <c:dLbls>
          <c:showLegendKey val="0"/>
          <c:showVal val="0"/>
          <c:showCatName val="0"/>
          <c:showSerName val="0"/>
          <c:showPercent val="0"/>
          <c:showBubbleSize val="0"/>
        </c:dLbls>
        <c:smooth val="0"/>
        <c:axId val="1948272512"/>
        <c:axId val="1941310944"/>
      </c:lineChart>
      <c:catAx>
        <c:axId val="1948272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941310944"/>
        <c:crosses val="autoZero"/>
        <c:auto val="1"/>
        <c:lblAlgn val="ctr"/>
        <c:lblOffset val="100"/>
        <c:noMultiLvlLbl val="0"/>
      </c:catAx>
      <c:valAx>
        <c:axId val="194131094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9482725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263525</xdr:colOff>
      <xdr:row>4</xdr:row>
      <xdr:rowOff>136525</xdr:rowOff>
    </xdr:from>
    <xdr:to>
      <xdr:col>11</xdr:col>
      <xdr:colOff>2946400</xdr:colOff>
      <xdr:row>23</xdr:row>
      <xdr:rowOff>104775</xdr:rowOff>
    </xdr:to>
    <xdr:graphicFrame macro="">
      <xdr:nvGraphicFramePr>
        <xdr:cNvPr id="4" name="Grafiek 3">
          <a:extLst>
            <a:ext uri="{FF2B5EF4-FFF2-40B4-BE49-F238E27FC236}">
              <a16:creationId xmlns:a16="http://schemas.microsoft.com/office/drawing/2014/main" id="{5D27AAD8-F1B7-451D-A8D2-20D0DF7338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0"/>
  <sheetViews>
    <sheetView workbookViewId="0">
      <selection activeCell="B7" sqref="B7"/>
    </sheetView>
  </sheetViews>
  <sheetFormatPr defaultColWidth="14.44140625" defaultRowHeight="12.5" x14ac:dyDescent="0.25"/>
  <cols>
    <col min="1" max="1" width="3.109375" style="1" customWidth="1"/>
    <col min="2" max="2" width="14.44140625" style="1"/>
    <col min="3" max="3" width="181.77734375" style="1" customWidth="1"/>
    <col min="4" max="8" width="3.109375" style="1" customWidth="1"/>
    <col min="9" max="16384" width="14.44140625" style="1"/>
  </cols>
  <sheetData>
    <row r="1" spans="1:4" x14ac:dyDescent="0.25">
      <c r="B1" s="16"/>
      <c r="C1" s="16"/>
    </row>
    <row r="2" spans="1:4" ht="15.5" x14ac:dyDescent="0.25">
      <c r="A2" s="12"/>
      <c r="B2" s="19" t="s">
        <v>0</v>
      </c>
      <c r="C2" s="20"/>
      <c r="D2" s="13"/>
    </row>
    <row r="3" spans="1:4" x14ac:dyDescent="0.25">
      <c r="A3" s="12"/>
      <c r="B3" s="21" t="s">
        <v>1</v>
      </c>
      <c r="C3" s="22"/>
      <c r="D3" s="14"/>
    </row>
    <row r="4" spans="1:4" x14ac:dyDescent="0.25">
      <c r="A4" s="12"/>
      <c r="B4" s="21" t="s">
        <v>2</v>
      </c>
      <c r="C4" s="21" t="s">
        <v>3</v>
      </c>
      <c r="D4" s="15"/>
    </row>
    <row r="5" spans="1:4" x14ac:dyDescent="0.25">
      <c r="A5" s="12"/>
      <c r="B5" s="23"/>
      <c r="C5" s="22"/>
      <c r="D5" s="14"/>
    </row>
    <row r="6" spans="1:4" x14ac:dyDescent="0.25">
      <c r="A6" s="12"/>
      <c r="B6" s="23"/>
      <c r="C6" s="22"/>
      <c r="D6" s="14"/>
    </row>
    <row r="7" spans="1:4" x14ac:dyDescent="0.25">
      <c r="A7" s="12"/>
      <c r="B7" s="23"/>
      <c r="C7" s="22"/>
      <c r="D7" s="14"/>
    </row>
    <row r="8" spans="1:4" x14ac:dyDescent="0.25">
      <c r="A8" s="12"/>
      <c r="B8" s="23"/>
      <c r="C8" s="22"/>
      <c r="D8" s="14"/>
    </row>
    <row r="9" spans="1:4" x14ac:dyDescent="0.25">
      <c r="A9" s="12"/>
      <c r="B9" s="23"/>
      <c r="C9" s="22"/>
      <c r="D9" s="14"/>
    </row>
    <row r="10" spans="1:4" x14ac:dyDescent="0.25">
      <c r="A10" s="12"/>
      <c r="B10" s="23"/>
      <c r="C10" s="22"/>
      <c r="D10" s="14"/>
    </row>
    <row r="11" spans="1:4" x14ac:dyDescent="0.25">
      <c r="A11" s="12"/>
      <c r="B11" s="23"/>
      <c r="C11" s="22"/>
      <c r="D11" s="14"/>
    </row>
    <row r="12" spans="1:4" x14ac:dyDescent="0.25">
      <c r="A12" s="12"/>
      <c r="B12" s="23"/>
      <c r="C12" s="22"/>
      <c r="D12" s="14"/>
    </row>
    <row r="13" spans="1:4" x14ac:dyDescent="0.25">
      <c r="A13" s="12"/>
      <c r="B13" s="23"/>
      <c r="C13" s="22"/>
      <c r="D13" s="14"/>
    </row>
    <row r="14" spans="1:4" x14ac:dyDescent="0.25">
      <c r="A14" s="12"/>
      <c r="B14" s="23"/>
      <c r="C14" s="22"/>
      <c r="D14" s="14"/>
    </row>
    <row r="15" spans="1:4" x14ac:dyDescent="0.25">
      <c r="A15" s="12"/>
      <c r="B15" s="23"/>
      <c r="C15" s="22"/>
      <c r="D15" s="14"/>
    </row>
    <row r="16" spans="1:4" x14ac:dyDescent="0.25">
      <c r="A16" s="12"/>
      <c r="B16" s="23"/>
      <c r="C16" s="22"/>
      <c r="D16" s="14"/>
    </row>
    <row r="17" spans="1:4" x14ac:dyDescent="0.25">
      <c r="A17" s="12"/>
      <c r="B17" s="23"/>
      <c r="C17" s="22"/>
      <c r="D17" s="14"/>
    </row>
    <row r="18" spans="1:4" x14ac:dyDescent="0.25">
      <c r="A18" s="12"/>
      <c r="B18" s="23"/>
      <c r="C18" s="22"/>
      <c r="D18" s="14"/>
    </row>
    <row r="19" spans="1:4" x14ac:dyDescent="0.25">
      <c r="A19" s="12"/>
      <c r="B19" s="23"/>
      <c r="C19" s="22"/>
      <c r="D19" s="14"/>
    </row>
    <row r="20" spans="1:4" x14ac:dyDescent="0.25">
      <c r="A20" s="12"/>
      <c r="B20" s="23"/>
      <c r="C20" s="22"/>
      <c r="D20" s="14"/>
    </row>
    <row r="21" spans="1:4" x14ac:dyDescent="0.25">
      <c r="A21" s="12"/>
      <c r="B21" s="23"/>
      <c r="C21" s="22"/>
      <c r="D21" s="14"/>
    </row>
    <row r="22" spans="1:4" x14ac:dyDescent="0.25">
      <c r="A22" s="12"/>
      <c r="B22" s="23"/>
      <c r="C22" s="22"/>
      <c r="D22" s="14"/>
    </row>
    <row r="23" spans="1:4" x14ac:dyDescent="0.25">
      <c r="A23" s="12"/>
      <c r="B23" s="23"/>
      <c r="C23" s="22"/>
      <c r="D23" s="14"/>
    </row>
    <row r="24" spans="1:4" x14ac:dyDescent="0.25">
      <c r="A24" s="12"/>
      <c r="B24" s="23"/>
      <c r="C24" s="22"/>
      <c r="D24" s="14"/>
    </row>
    <row r="25" spans="1:4" x14ac:dyDescent="0.25">
      <c r="A25" s="12"/>
      <c r="B25" s="23"/>
      <c r="C25" s="22"/>
      <c r="D25" s="14"/>
    </row>
    <row r="26" spans="1:4" x14ac:dyDescent="0.25">
      <c r="A26" s="12"/>
      <c r="B26" s="23"/>
      <c r="C26" s="22"/>
      <c r="D26" s="14"/>
    </row>
    <row r="27" spans="1:4" x14ac:dyDescent="0.25">
      <c r="A27" s="12"/>
      <c r="B27" s="23"/>
      <c r="C27" s="22"/>
      <c r="D27" s="14"/>
    </row>
    <row r="28" spans="1:4" x14ac:dyDescent="0.25">
      <c r="A28" s="12"/>
      <c r="B28" s="23"/>
      <c r="C28" s="22"/>
      <c r="D28" s="14"/>
    </row>
    <row r="29" spans="1:4" x14ac:dyDescent="0.25">
      <c r="A29" s="12"/>
      <c r="B29" s="23"/>
      <c r="C29" s="22"/>
      <c r="D29" s="14"/>
    </row>
    <row r="30" spans="1:4" x14ac:dyDescent="0.25">
      <c r="A30" s="12"/>
      <c r="B30" s="23"/>
      <c r="C30" s="22"/>
      <c r="D30" s="15"/>
    </row>
    <row r="31" spans="1:4" x14ac:dyDescent="0.25">
      <c r="B31" s="17"/>
      <c r="C31" s="18"/>
    </row>
    <row r="32" spans="1:4" x14ac:dyDescent="0.25">
      <c r="B32" s="2"/>
      <c r="C32" s="3"/>
    </row>
    <row r="33" spans="2:3" x14ac:dyDescent="0.25">
      <c r="B33" s="2"/>
      <c r="C33" s="3"/>
    </row>
    <row r="34" spans="2:3" x14ac:dyDescent="0.25">
      <c r="B34" s="2"/>
      <c r="C34" s="3"/>
    </row>
    <row r="35" spans="2:3" x14ac:dyDescent="0.25">
      <c r="B35" s="2"/>
      <c r="C35" s="3"/>
    </row>
    <row r="36" spans="2:3" x14ac:dyDescent="0.25">
      <c r="B36" s="4"/>
      <c r="C36" s="4"/>
    </row>
    <row r="37" spans="2:3" x14ac:dyDescent="0.25">
      <c r="B37" s="4"/>
      <c r="C37" s="4"/>
    </row>
    <row r="38" spans="2:3" x14ac:dyDescent="0.25">
      <c r="B38" s="4"/>
      <c r="C38" s="4"/>
    </row>
    <row r="39" spans="2:3" x14ac:dyDescent="0.25">
      <c r="B39" s="4"/>
      <c r="C39" s="4"/>
    </row>
    <row r="40" spans="2:3" x14ac:dyDescent="0.25">
      <c r="B40" s="4"/>
      <c r="C40" s="4"/>
    </row>
    <row r="41" spans="2:3" x14ac:dyDescent="0.25">
      <c r="B41" s="4"/>
      <c r="C41" s="4"/>
    </row>
    <row r="42" spans="2:3" x14ac:dyDescent="0.25">
      <c r="B42" s="4"/>
      <c r="C42" s="4"/>
    </row>
    <row r="43" spans="2:3" x14ac:dyDescent="0.25">
      <c r="B43" s="4"/>
      <c r="C43" s="4"/>
    </row>
    <row r="44" spans="2:3" x14ac:dyDescent="0.25">
      <c r="B44" s="4"/>
      <c r="C44" s="4"/>
    </row>
    <row r="45" spans="2:3" x14ac:dyDescent="0.25">
      <c r="B45" s="4"/>
      <c r="C45" s="4"/>
    </row>
    <row r="46" spans="2:3" x14ac:dyDescent="0.25">
      <c r="B46" s="4"/>
      <c r="C46" s="4"/>
    </row>
    <row r="47" spans="2:3" x14ac:dyDescent="0.25">
      <c r="B47" s="4"/>
      <c r="C47" s="4"/>
    </row>
    <row r="48" spans="2:3" x14ac:dyDescent="0.25">
      <c r="B48" s="4"/>
      <c r="C48" s="4"/>
    </row>
    <row r="49" spans="2:3" x14ac:dyDescent="0.25">
      <c r="B49" s="4"/>
      <c r="C49" s="4"/>
    </row>
    <row r="50" spans="2:3" x14ac:dyDescent="0.25">
      <c r="B50" s="4"/>
      <c r="C50" s="4"/>
    </row>
  </sheetData>
  <sheetProtection algorithmName="SHA-512" hashValue="z2dqflq0B7vKB5rx5aJG0TMOpN169Qh9mM1Ec5g+DQT7PrgDZ91EM167HRn3ikirzmINUA/Ii7nz+o1DVUQUsQ==" saltValue="bX2GiUth72PpldTS+7qo/g==" spinCount="100000" sheet="1" selectLockedCells="1"/>
  <pageMargins left="0.78749999999999998" right="0.78749999999999998" top="1.0527777777777778" bottom="1.0527777777777778" header="0.78749999999999998" footer="0.78749999999999998"/>
  <pageSetup paperSize="9" firstPageNumber="0" orientation="portrait" horizontalDpi="300" verticalDpi="300"/>
  <headerFooter alignWithMargins="0">
    <oddHeader>&amp;C&amp;"Times New Roman,Standaard"&amp;12&amp;A</oddHeader>
    <oddFooter>&amp;C&amp;"Times New Roman,Standaard"&amp;12Pagina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303"/>
  <sheetViews>
    <sheetView tabSelected="1" workbookViewId="0">
      <selection activeCell="D4" sqref="D4"/>
    </sheetView>
  </sheetViews>
  <sheetFormatPr defaultColWidth="9.33203125" defaultRowHeight="11.5" x14ac:dyDescent="0.25"/>
  <cols>
    <col min="1" max="1" width="2.5546875" style="8" customWidth="1"/>
    <col min="2" max="2" width="3.109375" style="5" customWidth="1"/>
    <col min="3" max="3" width="15.5546875" style="5" customWidth="1"/>
    <col min="4" max="4" width="28.88671875" style="5" customWidth="1"/>
    <col min="5" max="5" width="9.33203125" style="5" customWidth="1"/>
    <col min="6" max="8" width="15.77734375" style="5" customWidth="1"/>
    <col min="9" max="9" width="2.33203125" style="5" customWidth="1"/>
    <col min="10" max="10" width="7.77734375" style="5" customWidth="1"/>
    <col min="11" max="11" width="2.6640625" style="5" customWidth="1"/>
    <col min="12" max="13" width="7.77734375" style="5" customWidth="1"/>
    <col min="14" max="14" width="2.77734375" style="5" customWidth="1"/>
    <col min="15" max="15" width="7.77734375" style="133" customWidth="1"/>
    <col min="16" max="17" width="3.109375" style="5" customWidth="1"/>
    <col min="18" max="16384" width="9.33203125" style="5"/>
  </cols>
  <sheetData>
    <row r="1" spans="2:18" ht="10" customHeight="1" x14ac:dyDescent="0.25">
      <c r="B1" s="6"/>
      <c r="C1" s="6"/>
      <c r="D1" s="6"/>
      <c r="E1" s="6"/>
      <c r="F1" s="6"/>
      <c r="G1" s="6"/>
      <c r="H1" s="6"/>
      <c r="I1" s="6"/>
      <c r="J1" s="6"/>
      <c r="K1" s="6"/>
      <c r="L1" s="6"/>
      <c r="M1" s="6"/>
      <c r="N1" s="6"/>
      <c r="P1" s="6"/>
    </row>
    <row r="2" spans="2:18" ht="11.5" customHeight="1" x14ac:dyDescent="0.25">
      <c r="B2" s="9"/>
      <c r="C2" s="10"/>
      <c r="D2" s="10"/>
      <c r="E2" s="10"/>
      <c r="F2" s="24"/>
      <c r="G2" s="24"/>
      <c r="H2" s="24"/>
      <c r="I2" s="24"/>
      <c r="J2" s="10"/>
      <c r="K2" s="10"/>
      <c r="L2" s="10"/>
      <c r="M2" s="24"/>
      <c r="N2" s="24"/>
      <c r="O2" s="24"/>
      <c r="P2" s="11"/>
      <c r="Q2" s="8"/>
      <c r="R2" s="7"/>
    </row>
    <row r="3" spans="2:18" ht="11.5" customHeight="1" x14ac:dyDescent="0.25">
      <c r="B3" s="25"/>
      <c r="C3" s="26" t="s">
        <v>47</v>
      </c>
      <c r="D3" s="26"/>
      <c r="E3" s="26"/>
      <c r="F3" s="31" t="s">
        <v>8</v>
      </c>
      <c r="G3" s="159"/>
      <c r="H3" s="160"/>
      <c r="I3" s="27"/>
      <c r="J3" s="27"/>
      <c r="K3" s="27"/>
      <c r="L3" s="27"/>
      <c r="M3" s="27"/>
      <c r="N3" s="29"/>
      <c r="O3" s="27" t="s">
        <v>39</v>
      </c>
      <c r="P3" s="28"/>
      <c r="Q3" s="8"/>
      <c r="R3" s="7"/>
    </row>
    <row r="4" spans="2:18" x14ac:dyDescent="0.25">
      <c r="B4" s="25"/>
      <c r="C4" s="62" t="s">
        <v>31</v>
      </c>
      <c r="D4" s="131"/>
      <c r="E4" s="27"/>
      <c r="F4" s="27"/>
      <c r="G4" s="27"/>
      <c r="H4" s="27"/>
      <c r="I4" s="27"/>
      <c r="J4" s="27"/>
      <c r="K4" s="27"/>
      <c r="L4" s="27"/>
      <c r="M4" s="27"/>
      <c r="N4" s="27"/>
      <c r="O4" s="27" t="s">
        <v>40</v>
      </c>
      <c r="P4" s="28"/>
      <c r="Q4" s="8"/>
      <c r="R4" s="7"/>
    </row>
    <row r="5" spans="2:18" x14ac:dyDescent="0.25">
      <c r="B5" s="25"/>
      <c r="C5" s="63"/>
      <c r="D5" s="26"/>
      <c r="E5" s="56"/>
      <c r="F5" s="31" t="s">
        <v>36</v>
      </c>
      <c r="G5" s="31" t="s">
        <v>37</v>
      </c>
      <c r="H5" s="31" t="s">
        <v>38</v>
      </c>
      <c r="I5" s="31"/>
      <c r="J5" s="31" t="s">
        <v>17</v>
      </c>
      <c r="K5" s="31"/>
      <c r="L5" s="73" t="s">
        <v>29</v>
      </c>
      <c r="M5" s="31"/>
      <c r="N5" s="31"/>
      <c r="O5" s="27" t="s">
        <v>41</v>
      </c>
      <c r="P5" s="28"/>
      <c r="Q5" s="8"/>
      <c r="R5" s="7"/>
    </row>
    <row r="6" spans="2:18" ht="12.75" customHeight="1" x14ac:dyDescent="0.25">
      <c r="B6" s="25"/>
      <c r="C6" s="69" t="s">
        <v>26</v>
      </c>
      <c r="D6" s="70" t="s">
        <v>5</v>
      </c>
      <c r="E6" s="70"/>
      <c r="F6" s="30"/>
      <c r="G6" s="30"/>
      <c r="H6" s="30"/>
      <c r="I6" s="70"/>
      <c r="J6" s="134"/>
      <c r="K6" s="29"/>
      <c r="L6" s="135"/>
      <c r="M6" s="136"/>
      <c r="N6" s="29"/>
      <c r="O6" s="83"/>
      <c r="P6" s="34"/>
      <c r="Q6" s="32"/>
      <c r="R6" s="7"/>
    </row>
    <row r="7" spans="2:18" x14ac:dyDescent="0.25">
      <c r="B7" s="25"/>
      <c r="C7" s="25"/>
      <c r="D7" s="29" t="s">
        <v>55</v>
      </c>
      <c r="E7" s="29"/>
      <c r="F7" s="35"/>
      <c r="G7" s="35"/>
      <c r="H7" s="35"/>
      <c r="I7" s="137"/>
      <c r="J7" s="138"/>
      <c r="K7" s="137"/>
      <c r="L7" s="139"/>
      <c r="M7" s="138"/>
      <c r="N7" s="137"/>
      <c r="O7" s="84"/>
      <c r="P7" s="34"/>
      <c r="Q7" s="32"/>
      <c r="R7" s="7"/>
    </row>
    <row r="8" spans="2:18" x14ac:dyDescent="0.25">
      <c r="B8" s="25"/>
      <c r="C8" s="25"/>
      <c r="D8" s="29" t="s">
        <v>4</v>
      </c>
      <c r="E8" s="29" t="s">
        <v>18</v>
      </c>
      <c r="F8" s="36">
        <v>1</v>
      </c>
      <c r="G8" s="36"/>
      <c r="H8" s="36"/>
      <c r="I8" s="54"/>
      <c r="J8" s="79">
        <f>F8+G8+H8</f>
        <v>1</v>
      </c>
      <c r="K8" s="54"/>
      <c r="L8" s="80"/>
      <c r="M8" s="79"/>
      <c r="N8" s="54"/>
      <c r="O8" s="84"/>
      <c r="P8" s="37"/>
      <c r="Q8" s="38"/>
      <c r="R8" s="7"/>
    </row>
    <row r="9" spans="2:18" x14ac:dyDescent="0.25">
      <c r="B9" s="25"/>
      <c r="C9" s="25"/>
      <c r="D9" s="29" t="s">
        <v>63</v>
      </c>
      <c r="E9" s="29" t="s">
        <v>32</v>
      </c>
      <c r="F9" s="42">
        <v>85</v>
      </c>
      <c r="G9" s="42"/>
      <c r="H9" s="42"/>
      <c r="I9" s="54"/>
      <c r="J9" s="79"/>
      <c r="K9" s="54"/>
      <c r="L9" s="80"/>
      <c r="M9" s="79"/>
      <c r="N9" s="54"/>
      <c r="O9" s="84"/>
      <c r="P9" s="37"/>
      <c r="Q9" s="38"/>
      <c r="R9" s="7"/>
    </row>
    <row r="10" spans="2:18" x14ac:dyDescent="0.25">
      <c r="B10" s="25"/>
      <c r="C10" s="25"/>
      <c r="D10" s="29" t="s">
        <v>33</v>
      </c>
      <c r="E10" s="29" t="s">
        <v>19</v>
      </c>
      <c r="F10" s="140">
        <f>F8*F9/100</f>
        <v>0.85</v>
      </c>
      <c r="G10" s="140">
        <f>G8*G9/100</f>
        <v>0</v>
      </c>
      <c r="H10" s="140">
        <f>H8*H9/100</f>
        <v>0</v>
      </c>
      <c r="I10" s="54"/>
      <c r="J10" s="79">
        <f>F10+G10+H10</f>
        <v>0.85</v>
      </c>
      <c r="K10" s="54"/>
      <c r="L10" s="80">
        <f>J10+J31</f>
        <v>0.85</v>
      </c>
      <c r="M10" s="141" t="s">
        <v>45</v>
      </c>
      <c r="N10" s="54"/>
      <c r="O10" s="130"/>
      <c r="P10" s="37"/>
      <c r="Q10" s="38"/>
      <c r="R10" s="7"/>
    </row>
    <row r="11" spans="2:18" x14ac:dyDescent="0.25">
      <c r="B11" s="25"/>
      <c r="C11" s="25"/>
      <c r="D11" s="29" t="s">
        <v>6</v>
      </c>
      <c r="E11" s="29" t="s">
        <v>20</v>
      </c>
      <c r="F11" s="36"/>
      <c r="G11" s="36"/>
      <c r="H11" s="36"/>
      <c r="I11" s="54"/>
      <c r="J11" s="79">
        <f>J12/J10</f>
        <v>0</v>
      </c>
      <c r="K11" s="54"/>
      <c r="L11" s="80">
        <f>L12/L10</f>
        <v>0</v>
      </c>
      <c r="M11" s="142" t="s">
        <v>42</v>
      </c>
      <c r="N11" s="54"/>
      <c r="O11" s="130"/>
      <c r="P11" s="37"/>
      <c r="Q11" s="38"/>
      <c r="R11" s="7"/>
    </row>
    <row r="12" spans="2:18" x14ac:dyDescent="0.25">
      <c r="B12" s="25"/>
      <c r="C12" s="25"/>
      <c r="D12" s="29" t="s">
        <v>7</v>
      </c>
      <c r="E12" s="29" t="s">
        <v>21</v>
      </c>
      <c r="F12" s="143">
        <f>F10*F11</f>
        <v>0</v>
      </c>
      <c r="G12" s="143">
        <f>G10*G11</f>
        <v>0</v>
      </c>
      <c r="H12" s="143">
        <f>H10*H11</f>
        <v>0</v>
      </c>
      <c r="I12" s="55"/>
      <c r="J12" s="72">
        <f>F12+G12+H12</f>
        <v>0</v>
      </c>
      <c r="K12" s="55"/>
      <c r="L12" s="78">
        <f>J12+J32</f>
        <v>0</v>
      </c>
      <c r="M12" s="122" t="s">
        <v>46</v>
      </c>
      <c r="N12" s="55"/>
      <c r="O12" s="84"/>
      <c r="P12" s="37"/>
      <c r="Q12" s="38"/>
      <c r="R12" s="7"/>
    </row>
    <row r="13" spans="2:18" x14ac:dyDescent="0.25">
      <c r="B13" s="25"/>
      <c r="C13" s="25"/>
      <c r="D13" s="29" t="s">
        <v>24</v>
      </c>
      <c r="E13" s="29" t="s">
        <v>25</v>
      </c>
      <c r="F13" s="43"/>
      <c r="G13" s="43">
        <v>0</v>
      </c>
      <c r="H13" s="43">
        <v>0</v>
      </c>
      <c r="I13" s="54"/>
      <c r="J13" s="66"/>
      <c r="K13" s="47"/>
      <c r="L13" s="74"/>
      <c r="M13" s="144" t="s">
        <v>28</v>
      </c>
      <c r="N13" s="54"/>
      <c r="O13" s="130"/>
      <c r="P13" s="37"/>
      <c r="Q13" s="38"/>
      <c r="R13" s="7"/>
    </row>
    <row r="14" spans="2:18" x14ac:dyDescent="0.25">
      <c r="B14" s="25"/>
      <c r="C14" s="25"/>
      <c r="D14" s="145" t="s">
        <v>9</v>
      </c>
      <c r="E14" s="29" t="s">
        <v>20</v>
      </c>
      <c r="F14" s="42">
        <v>4</v>
      </c>
      <c r="G14" s="42"/>
      <c r="H14" s="42"/>
      <c r="I14" s="55"/>
      <c r="J14" s="72">
        <f>(F14*F10+G14*G10+H14*H10)/J10</f>
        <v>4</v>
      </c>
      <c r="K14" s="55"/>
      <c r="L14" s="78"/>
      <c r="M14" s="72"/>
      <c r="N14" s="55"/>
      <c r="O14" s="84"/>
      <c r="P14" s="37"/>
      <c r="Q14" s="38"/>
      <c r="R14" s="7"/>
    </row>
    <row r="15" spans="2:18" x14ac:dyDescent="0.25">
      <c r="B15" s="25"/>
      <c r="C15" s="25"/>
      <c r="D15" s="29" t="s">
        <v>10</v>
      </c>
      <c r="E15" s="29" t="s">
        <v>23</v>
      </c>
      <c r="F15" s="124">
        <v>1</v>
      </c>
      <c r="G15" s="124"/>
      <c r="H15" s="124"/>
      <c r="I15" s="146"/>
      <c r="J15" s="72">
        <f>(F15*F10+G15*G10+H15*H10)/J10</f>
        <v>1</v>
      </c>
      <c r="K15" s="55"/>
      <c r="L15" s="147"/>
      <c r="M15" s="144"/>
      <c r="N15" s="146"/>
      <c r="O15" s="84"/>
      <c r="P15" s="37"/>
      <c r="Q15" s="38"/>
      <c r="R15" s="7"/>
    </row>
    <row r="16" spans="2:18" x14ac:dyDescent="0.25">
      <c r="B16" s="25"/>
      <c r="C16" s="25"/>
      <c r="D16" s="29" t="s">
        <v>11</v>
      </c>
      <c r="E16" s="29" t="s">
        <v>23</v>
      </c>
      <c r="F16" s="46">
        <f>F15*4.13</f>
        <v>4.13</v>
      </c>
      <c r="G16" s="46">
        <f>G15*4.13</f>
        <v>0</v>
      </c>
      <c r="H16" s="46">
        <f>H15*4.13</f>
        <v>0</v>
      </c>
      <c r="I16" s="46"/>
      <c r="J16" s="72">
        <f>(F16*F10+G16*G10+H16*H10)/J10</f>
        <v>4.13</v>
      </c>
      <c r="K16" s="55"/>
      <c r="L16" s="75"/>
      <c r="M16" s="76"/>
      <c r="N16" s="46"/>
      <c r="O16" s="84"/>
      <c r="P16" s="37"/>
      <c r="Q16" s="38"/>
      <c r="R16" s="7"/>
    </row>
    <row r="17" spans="2:18" x14ac:dyDescent="0.25">
      <c r="B17" s="25"/>
      <c r="C17" s="25"/>
      <c r="D17" s="29" t="s">
        <v>12</v>
      </c>
      <c r="E17" s="29" t="s">
        <v>20</v>
      </c>
      <c r="F17" s="33">
        <f>F16*2.6-F11-F14</f>
        <v>6.7379999999999995</v>
      </c>
      <c r="G17" s="33">
        <f>G16*2.6-G11-G14</f>
        <v>0</v>
      </c>
      <c r="H17" s="33">
        <f>H16*2.6-H11-H14</f>
        <v>0</v>
      </c>
      <c r="I17" s="33"/>
      <c r="J17" s="72">
        <f>J18/J10</f>
        <v>6.7379999999999995</v>
      </c>
      <c r="K17" s="55"/>
      <c r="L17" s="148">
        <f>L18/L10</f>
        <v>6.7379999999999995</v>
      </c>
      <c r="M17" s="149" t="s">
        <v>42</v>
      </c>
      <c r="N17" s="33"/>
      <c r="O17" s="84"/>
      <c r="P17" s="37"/>
      <c r="Q17" s="38"/>
      <c r="R17" s="7"/>
    </row>
    <row r="18" spans="2:18" x14ac:dyDescent="0.25">
      <c r="B18" s="25"/>
      <c r="C18" s="25"/>
      <c r="D18" s="29" t="s">
        <v>13</v>
      </c>
      <c r="E18" s="29" t="s">
        <v>21</v>
      </c>
      <c r="F18" s="33">
        <f>F17*F10</f>
        <v>5.7272999999999996</v>
      </c>
      <c r="G18" s="55">
        <f>G17*G10</f>
        <v>0</v>
      </c>
      <c r="H18" s="55">
        <f>H17*H10</f>
        <v>0</v>
      </c>
      <c r="I18" s="33"/>
      <c r="J18" s="72">
        <f>F18+G18+H18</f>
        <v>5.7272999999999996</v>
      </c>
      <c r="K18" s="55"/>
      <c r="L18" s="148">
        <f>J18+J30</f>
        <v>5.7272999999999996</v>
      </c>
      <c r="M18" s="149" t="s">
        <v>43</v>
      </c>
      <c r="N18" s="33"/>
      <c r="O18" s="84"/>
      <c r="P18" s="37"/>
      <c r="Q18" s="38"/>
      <c r="R18" s="7"/>
    </row>
    <row r="19" spans="2:18" x14ac:dyDescent="0.25">
      <c r="B19" s="25"/>
      <c r="C19" s="25"/>
      <c r="D19" s="29" t="s">
        <v>34</v>
      </c>
      <c r="E19" s="29"/>
      <c r="F19" s="125" t="s">
        <v>66</v>
      </c>
      <c r="G19" s="123" t="s">
        <v>67</v>
      </c>
      <c r="H19" s="126" t="s">
        <v>68</v>
      </c>
      <c r="I19" s="33"/>
      <c r="J19" s="72"/>
      <c r="K19" s="55"/>
      <c r="L19" s="148"/>
      <c r="M19" s="150"/>
      <c r="N19" s="33"/>
      <c r="O19" s="84"/>
      <c r="P19" s="37"/>
      <c r="Q19" s="38"/>
      <c r="R19" s="7"/>
    </row>
    <row r="20" spans="2:18" x14ac:dyDescent="0.25">
      <c r="B20" s="25"/>
      <c r="C20" s="25"/>
      <c r="D20" s="29" t="s">
        <v>35</v>
      </c>
      <c r="E20" s="29" t="s">
        <v>20</v>
      </c>
      <c r="F20" s="86">
        <v>17</v>
      </c>
      <c r="G20" s="88">
        <v>17</v>
      </c>
      <c r="H20" s="87">
        <v>17</v>
      </c>
      <c r="I20" s="54"/>
      <c r="J20" s="72">
        <f>(F20*F10+G20*G10+H20*H10)/J10</f>
        <v>17</v>
      </c>
      <c r="K20" s="55"/>
      <c r="L20" s="80"/>
      <c r="M20" s="79"/>
      <c r="N20" s="54"/>
      <c r="O20" s="84"/>
      <c r="P20" s="37"/>
      <c r="Q20" s="38"/>
      <c r="R20" s="7"/>
    </row>
    <row r="21" spans="2:18" x14ac:dyDescent="0.25">
      <c r="B21" s="25"/>
      <c r="C21" s="48"/>
      <c r="D21" s="60" t="s">
        <v>14</v>
      </c>
      <c r="E21" s="60" t="s">
        <v>22</v>
      </c>
      <c r="F21" s="68">
        <f>F17/F20</f>
        <v>0.39635294117647057</v>
      </c>
      <c r="G21" s="68">
        <f>G17/G20</f>
        <v>0</v>
      </c>
      <c r="H21" s="68">
        <f>H17/H20</f>
        <v>0</v>
      </c>
      <c r="I21" s="61"/>
      <c r="J21" s="67">
        <f>J17/J20</f>
        <v>0.39635294117647057</v>
      </c>
      <c r="K21" s="47"/>
      <c r="L21" s="77"/>
      <c r="M21" s="141"/>
      <c r="N21" s="54"/>
      <c r="O21" s="84"/>
      <c r="P21" s="37"/>
      <c r="Q21" s="38"/>
      <c r="R21" s="7"/>
    </row>
    <row r="22" spans="2:18" x14ac:dyDescent="0.25">
      <c r="B22" s="25"/>
      <c r="C22" s="63"/>
      <c r="D22" s="29"/>
      <c r="E22" s="29"/>
      <c r="F22" s="47"/>
      <c r="G22" s="47"/>
      <c r="H22" s="47"/>
      <c r="I22" s="54"/>
      <c r="J22" s="47"/>
      <c r="K22" s="47"/>
      <c r="L22" s="77"/>
      <c r="M22" s="79"/>
      <c r="N22" s="54"/>
      <c r="O22" s="84"/>
      <c r="P22" s="37"/>
      <c r="Q22" s="38"/>
      <c r="R22" s="7"/>
    </row>
    <row r="23" spans="2:18" x14ac:dyDescent="0.25">
      <c r="B23" s="25"/>
      <c r="C23" s="69" t="s">
        <v>27</v>
      </c>
      <c r="D23" s="70" t="s">
        <v>15</v>
      </c>
      <c r="E23" s="70" t="s">
        <v>22</v>
      </c>
      <c r="F23" s="151"/>
      <c r="G23" s="151"/>
      <c r="H23" s="151"/>
      <c r="I23" s="71"/>
      <c r="J23" s="53">
        <v>12.5</v>
      </c>
      <c r="K23" s="55"/>
      <c r="L23" s="77">
        <f>(L17/J20)-J24</f>
        <v>-1.1036470588235294</v>
      </c>
      <c r="M23" s="141" t="s">
        <v>44</v>
      </c>
      <c r="N23" s="39"/>
      <c r="O23" s="130"/>
      <c r="P23" s="37"/>
      <c r="Q23" s="38"/>
      <c r="R23" s="7"/>
    </row>
    <row r="24" spans="2:18" x14ac:dyDescent="0.25">
      <c r="B24" s="25"/>
      <c r="C24" s="25"/>
      <c r="D24" s="152" t="s">
        <v>48</v>
      </c>
      <c r="E24" s="29" t="s">
        <v>22</v>
      </c>
      <c r="F24" s="153"/>
      <c r="G24" s="153"/>
      <c r="H24" s="153"/>
      <c r="I24" s="39"/>
      <c r="J24" s="53">
        <v>1.5</v>
      </c>
      <c r="K24" s="55"/>
      <c r="L24" s="77"/>
      <c r="M24" s="65"/>
      <c r="N24" s="39"/>
      <c r="O24" s="84"/>
      <c r="P24" s="37"/>
      <c r="Q24" s="38"/>
      <c r="R24" s="7"/>
    </row>
    <row r="25" spans="2:18" x14ac:dyDescent="0.25">
      <c r="B25" s="25"/>
      <c r="C25" s="25"/>
      <c r="D25" s="39" t="s">
        <v>49</v>
      </c>
      <c r="E25" s="29" t="s">
        <v>20</v>
      </c>
      <c r="F25" s="33"/>
      <c r="G25" s="33"/>
      <c r="H25" s="33"/>
      <c r="I25" s="54"/>
      <c r="J25" s="72">
        <f>(J23+J24)*J20</f>
        <v>238</v>
      </c>
      <c r="K25" s="55"/>
      <c r="L25" s="78"/>
      <c r="M25" s="79"/>
      <c r="N25" s="54"/>
      <c r="O25" s="84"/>
      <c r="P25" s="37"/>
      <c r="Q25" s="38"/>
      <c r="R25" s="7"/>
    </row>
    <row r="26" spans="2:18" x14ac:dyDescent="0.25">
      <c r="B26" s="25"/>
      <c r="C26" s="25"/>
      <c r="D26" s="39" t="s">
        <v>16</v>
      </c>
      <c r="E26" s="29" t="s">
        <v>21</v>
      </c>
      <c r="F26" s="33"/>
      <c r="G26" s="33"/>
      <c r="H26" s="33"/>
      <c r="I26" s="55"/>
      <c r="J26" s="72">
        <f>J25*J10</f>
        <v>202.29999999999998</v>
      </c>
      <c r="K26" s="55"/>
      <c r="L26" s="78"/>
      <c r="M26" s="72"/>
      <c r="N26" s="55"/>
      <c r="O26" s="84"/>
      <c r="P26" s="40"/>
      <c r="Q26" s="41"/>
      <c r="R26" s="7"/>
    </row>
    <row r="27" spans="2:18" x14ac:dyDescent="0.25">
      <c r="B27" s="25"/>
      <c r="C27" s="25"/>
      <c r="D27" s="39" t="s">
        <v>30</v>
      </c>
      <c r="E27" s="29" t="s">
        <v>21</v>
      </c>
      <c r="F27" s="33"/>
      <c r="G27" s="33"/>
      <c r="H27" s="33"/>
      <c r="I27" s="55"/>
      <c r="J27" s="72">
        <f>J26-J18</f>
        <v>196.5727</v>
      </c>
      <c r="K27" s="55"/>
      <c r="L27" s="78">
        <f>J27-J30</f>
        <v>196.5727</v>
      </c>
      <c r="M27" s="122" t="s">
        <v>43</v>
      </c>
      <c r="N27" s="55"/>
      <c r="O27" s="84"/>
      <c r="P27" s="37"/>
      <c r="Q27" s="38"/>
      <c r="R27" s="7"/>
    </row>
    <row r="28" spans="2:18" x14ac:dyDescent="0.25">
      <c r="B28" s="25"/>
      <c r="C28" s="25"/>
      <c r="D28" s="39"/>
      <c r="E28" s="29"/>
      <c r="F28" s="33"/>
      <c r="G28" s="33"/>
      <c r="H28" s="33"/>
      <c r="I28" s="55"/>
      <c r="J28" s="72"/>
      <c r="K28" s="55"/>
      <c r="L28" s="78"/>
      <c r="M28" s="72"/>
      <c r="N28" s="55"/>
      <c r="O28" s="84"/>
      <c r="P28" s="37"/>
      <c r="Q28" s="38"/>
      <c r="R28" s="7"/>
    </row>
    <row r="29" spans="2:18" x14ac:dyDescent="0.25">
      <c r="B29" s="25"/>
      <c r="C29" s="25"/>
      <c r="D29" s="39" t="s">
        <v>2</v>
      </c>
      <c r="E29" s="29"/>
      <c r="F29" s="127"/>
      <c r="G29" s="127"/>
      <c r="H29" s="127"/>
      <c r="I29" s="55"/>
      <c r="J29" s="72" t="s">
        <v>50</v>
      </c>
      <c r="K29" s="55"/>
      <c r="L29" s="78"/>
      <c r="M29" s="72"/>
      <c r="N29" s="55"/>
      <c r="O29" s="84"/>
      <c r="P29" s="37"/>
      <c r="Q29" s="38"/>
      <c r="R29" s="7"/>
    </row>
    <row r="30" spans="2:18" x14ac:dyDescent="0.25">
      <c r="B30" s="25"/>
      <c r="C30" s="25"/>
      <c r="D30" s="47" t="s">
        <v>51</v>
      </c>
      <c r="E30" s="29" t="s">
        <v>21</v>
      </c>
      <c r="F30" s="132"/>
      <c r="G30" s="132"/>
      <c r="H30" s="132"/>
      <c r="I30" s="54"/>
      <c r="J30" s="119">
        <f>F30+G30+H30</f>
        <v>0</v>
      </c>
      <c r="K30" s="55"/>
      <c r="L30" s="80"/>
      <c r="M30" s="79"/>
      <c r="N30" s="54"/>
      <c r="O30" s="84"/>
      <c r="P30" s="37"/>
      <c r="Q30" s="38"/>
      <c r="R30" s="7"/>
    </row>
    <row r="31" spans="2:18" x14ac:dyDescent="0.25">
      <c r="B31" s="25"/>
      <c r="C31" s="25"/>
      <c r="D31" s="47" t="s">
        <v>52</v>
      </c>
      <c r="E31" s="29" t="s">
        <v>19</v>
      </c>
      <c r="F31" s="128"/>
      <c r="G31" s="128"/>
      <c r="H31" s="128"/>
      <c r="I31" s="54"/>
      <c r="J31" s="120">
        <f>F31+G31+H31</f>
        <v>0</v>
      </c>
      <c r="K31" s="55"/>
      <c r="L31" s="80"/>
      <c r="M31" s="79"/>
      <c r="N31" s="54"/>
      <c r="O31" s="84"/>
      <c r="P31" s="44"/>
      <c r="Q31" s="45"/>
      <c r="R31" s="7"/>
    </row>
    <row r="32" spans="2:18" x14ac:dyDescent="0.25">
      <c r="B32" s="25"/>
      <c r="C32" s="48"/>
      <c r="D32" s="60" t="s">
        <v>53</v>
      </c>
      <c r="E32" s="60" t="s">
        <v>21</v>
      </c>
      <c r="F32" s="129"/>
      <c r="G32" s="129"/>
      <c r="H32" s="129"/>
      <c r="I32" s="61"/>
      <c r="J32" s="121">
        <f>F32+G32+H32</f>
        <v>0</v>
      </c>
      <c r="K32" s="55"/>
      <c r="L32" s="81"/>
      <c r="M32" s="82"/>
      <c r="N32" s="54"/>
      <c r="O32" s="85"/>
      <c r="P32" s="44"/>
      <c r="Q32" s="45"/>
      <c r="R32" s="7"/>
    </row>
    <row r="33" spans="2:18" ht="5" customHeight="1" x14ac:dyDescent="0.25">
      <c r="B33" s="25"/>
      <c r="C33" s="63"/>
      <c r="D33" s="29"/>
      <c r="E33" s="29"/>
      <c r="F33" s="29"/>
      <c r="G33" s="29"/>
      <c r="H33" s="29"/>
      <c r="I33" s="29"/>
      <c r="J33" s="29"/>
      <c r="K33" s="55"/>
      <c r="L33" s="54"/>
      <c r="M33" s="54"/>
      <c r="N33" s="54"/>
      <c r="O33" s="27"/>
      <c r="P33" s="44"/>
      <c r="Q33" s="45"/>
      <c r="R33" s="7"/>
    </row>
    <row r="34" spans="2:18" ht="10" customHeight="1" x14ac:dyDescent="0.3">
      <c r="B34" s="48"/>
      <c r="C34" s="64"/>
      <c r="D34" s="89"/>
      <c r="E34" s="89"/>
      <c r="F34" s="90"/>
      <c r="G34" s="61"/>
      <c r="H34" s="61"/>
      <c r="I34" s="61"/>
      <c r="J34" s="61"/>
      <c r="K34" s="61"/>
      <c r="L34" s="61"/>
      <c r="M34" s="61"/>
      <c r="N34" s="61"/>
      <c r="O34" s="91"/>
      <c r="P34" s="92" t="s">
        <v>54</v>
      </c>
      <c r="Q34" s="45"/>
      <c r="R34" s="7"/>
    </row>
    <row r="35" spans="2:18" x14ac:dyDescent="0.25">
      <c r="B35" s="49"/>
      <c r="C35" s="49"/>
      <c r="D35" s="57"/>
      <c r="E35" s="57"/>
      <c r="F35" s="58"/>
      <c r="G35" s="58"/>
      <c r="H35" s="58"/>
      <c r="I35" s="58"/>
      <c r="J35" s="58"/>
      <c r="K35" s="58"/>
      <c r="L35" s="58"/>
      <c r="M35" s="58"/>
      <c r="N35" s="58"/>
      <c r="O35" s="154"/>
      <c r="P35" s="59"/>
      <c r="Q35" s="50"/>
    </row>
    <row r="36" spans="2:18" x14ac:dyDescent="0.25">
      <c r="D36" s="51"/>
      <c r="E36" s="51"/>
      <c r="F36" s="52"/>
      <c r="G36" s="51"/>
      <c r="H36" s="51"/>
      <c r="I36" s="52"/>
      <c r="J36" s="52"/>
      <c r="K36" s="52"/>
      <c r="L36" s="52"/>
      <c r="M36" s="52"/>
      <c r="N36" s="52"/>
      <c r="O36" s="154"/>
      <c r="P36" s="50"/>
      <c r="Q36" s="50"/>
    </row>
    <row r="37" spans="2:18" x14ac:dyDescent="0.25">
      <c r="D37" s="51"/>
      <c r="E37" s="51"/>
      <c r="F37" s="52"/>
      <c r="G37" s="51"/>
      <c r="H37" s="51"/>
      <c r="I37" s="52"/>
      <c r="J37" s="52"/>
      <c r="K37" s="52"/>
      <c r="L37" s="52"/>
      <c r="M37" s="52"/>
      <c r="N37" s="52"/>
      <c r="O37" s="154"/>
      <c r="P37" s="50"/>
      <c r="Q37" s="50"/>
    </row>
    <row r="38" spans="2:18" x14ac:dyDescent="0.25">
      <c r="D38" s="51"/>
      <c r="E38" s="51"/>
      <c r="F38" s="52"/>
      <c r="G38" s="51"/>
      <c r="H38" s="51"/>
      <c r="I38" s="52"/>
      <c r="J38" s="52"/>
      <c r="K38" s="52"/>
      <c r="L38" s="52"/>
      <c r="M38" s="52"/>
      <c r="N38" s="52"/>
      <c r="O38" s="154"/>
      <c r="P38" s="50"/>
      <c r="Q38" s="50"/>
    </row>
    <row r="39" spans="2:18" x14ac:dyDescent="0.25">
      <c r="D39" s="51"/>
      <c r="E39" s="51"/>
      <c r="F39" s="50"/>
      <c r="G39" s="50"/>
      <c r="H39" s="50"/>
      <c r="I39" s="50"/>
      <c r="J39" s="50"/>
      <c r="K39" s="50"/>
      <c r="L39" s="50"/>
      <c r="M39" s="50"/>
      <c r="N39" s="50"/>
      <c r="O39" s="154"/>
      <c r="P39" s="50"/>
      <c r="Q39" s="50"/>
    </row>
    <row r="40" spans="2:18" x14ac:dyDescent="0.25">
      <c r="O40" s="154"/>
    </row>
    <row r="41" spans="2:18" x14ac:dyDescent="0.25">
      <c r="O41" s="154"/>
    </row>
    <row r="42" spans="2:18" x14ac:dyDescent="0.25">
      <c r="O42" s="154"/>
    </row>
    <row r="43" spans="2:18" x14ac:dyDescent="0.25">
      <c r="O43" s="154"/>
    </row>
    <row r="44" spans="2:18" x14ac:dyDescent="0.25">
      <c r="O44" s="154"/>
    </row>
    <row r="45" spans="2:18" x14ac:dyDescent="0.25">
      <c r="O45" s="154"/>
    </row>
    <row r="46" spans="2:18" x14ac:dyDescent="0.25">
      <c r="O46" s="154"/>
    </row>
    <row r="47" spans="2:18" x14ac:dyDescent="0.25">
      <c r="O47" s="154"/>
    </row>
    <row r="48" spans="2:18" x14ac:dyDescent="0.25">
      <c r="O48" s="154"/>
    </row>
    <row r="49" spans="15:15" x14ac:dyDescent="0.25">
      <c r="O49" s="154"/>
    </row>
    <row r="50" spans="15:15" x14ac:dyDescent="0.25">
      <c r="O50" s="154"/>
    </row>
    <row r="51" spans="15:15" x14ac:dyDescent="0.25">
      <c r="O51" s="154"/>
    </row>
    <row r="52" spans="15:15" x14ac:dyDescent="0.25">
      <c r="O52" s="154"/>
    </row>
    <row r="53" spans="15:15" x14ac:dyDescent="0.25">
      <c r="O53" s="154"/>
    </row>
    <row r="54" spans="15:15" x14ac:dyDescent="0.25">
      <c r="O54" s="154"/>
    </row>
    <row r="55" spans="15:15" x14ac:dyDescent="0.25">
      <c r="O55" s="154"/>
    </row>
    <row r="56" spans="15:15" x14ac:dyDescent="0.25">
      <c r="O56" s="154"/>
    </row>
    <row r="57" spans="15:15" x14ac:dyDescent="0.25">
      <c r="O57" s="154"/>
    </row>
    <row r="58" spans="15:15" x14ac:dyDescent="0.25">
      <c r="O58" s="154"/>
    </row>
    <row r="59" spans="15:15" x14ac:dyDescent="0.25">
      <c r="O59" s="154"/>
    </row>
    <row r="60" spans="15:15" x14ac:dyDescent="0.25">
      <c r="O60" s="154"/>
    </row>
    <row r="61" spans="15:15" x14ac:dyDescent="0.25">
      <c r="O61" s="154"/>
    </row>
    <row r="62" spans="15:15" x14ac:dyDescent="0.25">
      <c r="O62" s="154"/>
    </row>
    <row r="63" spans="15:15" x14ac:dyDescent="0.25">
      <c r="O63" s="154"/>
    </row>
    <row r="64" spans="15:15" x14ac:dyDescent="0.25">
      <c r="O64" s="154"/>
    </row>
    <row r="65" spans="15:15" x14ac:dyDescent="0.25">
      <c r="O65" s="154"/>
    </row>
    <row r="66" spans="15:15" x14ac:dyDescent="0.25">
      <c r="O66" s="154"/>
    </row>
    <row r="67" spans="15:15" x14ac:dyDescent="0.25">
      <c r="O67" s="154"/>
    </row>
    <row r="68" spans="15:15" x14ac:dyDescent="0.25">
      <c r="O68" s="154"/>
    </row>
    <row r="69" spans="15:15" x14ac:dyDescent="0.25">
      <c r="O69" s="154"/>
    </row>
    <row r="70" spans="15:15" x14ac:dyDescent="0.25">
      <c r="O70" s="154"/>
    </row>
    <row r="71" spans="15:15" x14ac:dyDescent="0.25">
      <c r="O71" s="154"/>
    </row>
    <row r="72" spans="15:15" x14ac:dyDescent="0.25">
      <c r="O72" s="154"/>
    </row>
    <row r="73" spans="15:15" x14ac:dyDescent="0.25">
      <c r="O73" s="154"/>
    </row>
    <row r="74" spans="15:15" x14ac:dyDescent="0.25">
      <c r="O74" s="154"/>
    </row>
    <row r="75" spans="15:15" x14ac:dyDescent="0.25">
      <c r="O75" s="154"/>
    </row>
    <row r="76" spans="15:15" x14ac:dyDescent="0.25">
      <c r="O76" s="154"/>
    </row>
    <row r="77" spans="15:15" x14ac:dyDescent="0.25">
      <c r="O77" s="154"/>
    </row>
    <row r="78" spans="15:15" x14ac:dyDescent="0.25">
      <c r="O78" s="154"/>
    </row>
    <row r="79" spans="15:15" x14ac:dyDescent="0.25">
      <c r="O79" s="154"/>
    </row>
    <row r="80" spans="15:15" x14ac:dyDescent="0.25">
      <c r="O80" s="154"/>
    </row>
    <row r="81" spans="15:15" x14ac:dyDescent="0.25">
      <c r="O81" s="154"/>
    </row>
    <row r="82" spans="15:15" x14ac:dyDescent="0.25">
      <c r="O82" s="154"/>
    </row>
    <row r="83" spans="15:15" x14ac:dyDescent="0.25">
      <c r="O83" s="154"/>
    </row>
    <row r="84" spans="15:15" x14ac:dyDescent="0.25">
      <c r="O84" s="154"/>
    </row>
    <row r="85" spans="15:15" x14ac:dyDescent="0.25">
      <c r="O85" s="154"/>
    </row>
    <row r="86" spans="15:15" x14ac:dyDescent="0.25">
      <c r="O86" s="154"/>
    </row>
    <row r="87" spans="15:15" x14ac:dyDescent="0.25">
      <c r="O87" s="154"/>
    </row>
    <row r="88" spans="15:15" x14ac:dyDescent="0.25">
      <c r="O88" s="154"/>
    </row>
    <row r="89" spans="15:15" x14ac:dyDescent="0.25">
      <c r="O89" s="154"/>
    </row>
    <row r="90" spans="15:15" x14ac:dyDescent="0.25">
      <c r="O90" s="154"/>
    </row>
    <row r="91" spans="15:15" x14ac:dyDescent="0.25">
      <c r="O91" s="154"/>
    </row>
    <row r="92" spans="15:15" x14ac:dyDescent="0.25">
      <c r="O92" s="154"/>
    </row>
    <row r="93" spans="15:15" x14ac:dyDescent="0.25">
      <c r="O93" s="154"/>
    </row>
    <row r="94" spans="15:15" x14ac:dyDescent="0.25">
      <c r="O94" s="154"/>
    </row>
    <row r="95" spans="15:15" x14ac:dyDescent="0.25">
      <c r="O95" s="154"/>
    </row>
    <row r="96" spans="15:15" x14ac:dyDescent="0.25">
      <c r="O96" s="154"/>
    </row>
    <row r="97" spans="15:15" x14ac:dyDescent="0.25">
      <c r="O97" s="154"/>
    </row>
    <row r="98" spans="15:15" x14ac:dyDescent="0.25">
      <c r="O98" s="154"/>
    </row>
    <row r="99" spans="15:15" x14ac:dyDescent="0.25">
      <c r="O99" s="154"/>
    </row>
    <row r="100" spans="15:15" x14ac:dyDescent="0.25">
      <c r="O100" s="154"/>
    </row>
    <row r="101" spans="15:15" x14ac:dyDescent="0.25">
      <c r="O101" s="154"/>
    </row>
    <row r="102" spans="15:15" x14ac:dyDescent="0.25">
      <c r="O102" s="154"/>
    </row>
    <row r="103" spans="15:15" x14ac:dyDescent="0.25">
      <c r="O103" s="154"/>
    </row>
    <row r="104" spans="15:15" x14ac:dyDescent="0.25">
      <c r="O104" s="154"/>
    </row>
    <row r="105" spans="15:15" x14ac:dyDescent="0.25">
      <c r="O105" s="154"/>
    </row>
    <row r="106" spans="15:15" x14ac:dyDescent="0.25">
      <c r="O106" s="154"/>
    </row>
    <row r="107" spans="15:15" x14ac:dyDescent="0.25">
      <c r="O107" s="154"/>
    </row>
    <row r="108" spans="15:15" x14ac:dyDescent="0.25">
      <c r="O108" s="154"/>
    </row>
    <row r="109" spans="15:15" x14ac:dyDescent="0.25">
      <c r="O109" s="154"/>
    </row>
    <row r="110" spans="15:15" x14ac:dyDescent="0.25">
      <c r="O110" s="154"/>
    </row>
    <row r="111" spans="15:15" x14ac:dyDescent="0.25">
      <c r="O111" s="154"/>
    </row>
    <row r="112" spans="15:15" x14ac:dyDescent="0.25">
      <c r="O112" s="154"/>
    </row>
    <row r="113" spans="15:15" x14ac:dyDescent="0.25">
      <c r="O113" s="154"/>
    </row>
    <row r="114" spans="15:15" x14ac:dyDescent="0.25">
      <c r="O114" s="154"/>
    </row>
    <row r="115" spans="15:15" x14ac:dyDescent="0.25">
      <c r="O115" s="154"/>
    </row>
    <row r="116" spans="15:15" x14ac:dyDescent="0.25">
      <c r="O116" s="154"/>
    </row>
    <row r="117" spans="15:15" x14ac:dyDescent="0.25">
      <c r="O117" s="154"/>
    </row>
    <row r="118" spans="15:15" x14ac:dyDescent="0.25">
      <c r="O118" s="154"/>
    </row>
    <row r="119" spans="15:15" x14ac:dyDescent="0.25">
      <c r="O119" s="154"/>
    </row>
    <row r="120" spans="15:15" x14ac:dyDescent="0.25">
      <c r="O120" s="154"/>
    </row>
    <row r="121" spans="15:15" x14ac:dyDescent="0.25">
      <c r="O121" s="154"/>
    </row>
    <row r="122" spans="15:15" x14ac:dyDescent="0.25">
      <c r="O122" s="154"/>
    </row>
    <row r="123" spans="15:15" x14ac:dyDescent="0.25">
      <c r="O123" s="154"/>
    </row>
    <row r="124" spans="15:15" x14ac:dyDescent="0.25">
      <c r="O124" s="154"/>
    </row>
    <row r="125" spans="15:15" x14ac:dyDescent="0.25">
      <c r="O125" s="154"/>
    </row>
    <row r="126" spans="15:15" x14ac:dyDescent="0.25">
      <c r="O126" s="154"/>
    </row>
    <row r="127" spans="15:15" x14ac:dyDescent="0.25">
      <c r="O127" s="154"/>
    </row>
    <row r="128" spans="15:15" x14ac:dyDescent="0.25">
      <c r="O128" s="154"/>
    </row>
    <row r="129" spans="15:15" x14ac:dyDescent="0.25">
      <c r="O129" s="154"/>
    </row>
    <row r="130" spans="15:15" x14ac:dyDescent="0.25">
      <c r="O130" s="154"/>
    </row>
    <row r="131" spans="15:15" x14ac:dyDescent="0.25">
      <c r="O131" s="154"/>
    </row>
    <row r="132" spans="15:15" x14ac:dyDescent="0.25">
      <c r="O132" s="154"/>
    </row>
    <row r="133" spans="15:15" x14ac:dyDescent="0.25">
      <c r="O133" s="154"/>
    </row>
    <row r="134" spans="15:15" x14ac:dyDescent="0.25">
      <c r="O134" s="154"/>
    </row>
    <row r="135" spans="15:15" x14ac:dyDescent="0.25">
      <c r="O135" s="154"/>
    </row>
    <row r="136" spans="15:15" x14ac:dyDescent="0.25">
      <c r="O136" s="154"/>
    </row>
    <row r="137" spans="15:15" x14ac:dyDescent="0.25">
      <c r="O137" s="154"/>
    </row>
    <row r="138" spans="15:15" x14ac:dyDescent="0.25">
      <c r="O138" s="154"/>
    </row>
    <row r="139" spans="15:15" x14ac:dyDescent="0.25">
      <c r="O139" s="154"/>
    </row>
    <row r="140" spans="15:15" x14ac:dyDescent="0.25">
      <c r="O140" s="154"/>
    </row>
    <row r="141" spans="15:15" x14ac:dyDescent="0.25">
      <c r="O141" s="154"/>
    </row>
    <row r="142" spans="15:15" x14ac:dyDescent="0.25">
      <c r="O142" s="154"/>
    </row>
    <row r="143" spans="15:15" x14ac:dyDescent="0.25">
      <c r="O143" s="154"/>
    </row>
    <row r="144" spans="15:15" x14ac:dyDescent="0.25">
      <c r="O144" s="154"/>
    </row>
    <row r="145" spans="15:15" x14ac:dyDescent="0.25">
      <c r="O145" s="154"/>
    </row>
    <row r="146" spans="15:15" x14ac:dyDescent="0.25">
      <c r="O146" s="154"/>
    </row>
    <row r="147" spans="15:15" x14ac:dyDescent="0.25">
      <c r="O147" s="154"/>
    </row>
    <row r="148" spans="15:15" x14ac:dyDescent="0.25">
      <c r="O148" s="154"/>
    </row>
    <row r="149" spans="15:15" x14ac:dyDescent="0.25">
      <c r="O149" s="154"/>
    </row>
    <row r="150" spans="15:15" x14ac:dyDescent="0.25">
      <c r="O150" s="154"/>
    </row>
    <row r="151" spans="15:15" x14ac:dyDescent="0.25">
      <c r="O151" s="154"/>
    </row>
    <row r="152" spans="15:15" x14ac:dyDescent="0.25">
      <c r="O152" s="154"/>
    </row>
    <row r="153" spans="15:15" x14ac:dyDescent="0.25">
      <c r="O153" s="154"/>
    </row>
    <row r="154" spans="15:15" x14ac:dyDescent="0.25">
      <c r="O154" s="154"/>
    </row>
    <row r="155" spans="15:15" x14ac:dyDescent="0.25">
      <c r="O155" s="154"/>
    </row>
    <row r="156" spans="15:15" x14ac:dyDescent="0.25">
      <c r="O156" s="154"/>
    </row>
    <row r="157" spans="15:15" x14ac:dyDescent="0.25">
      <c r="O157" s="154"/>
    </row>
    <row r="158" spans="15:15" x14ac:dyDescent="0.25">
      <c r="O158" s="154"/>
    </row>
    <row r="159" spans="15:15" x14ac:dyDescent="0.25">
      <c r="O159" s="154"/>
    </row>
    <row r="160" spans="15:15" x14ac:dyDescent="0.25">
      <c r="O160" s="154"/>
    </row>
    <row r="161" spans="15:15" x14ac:dyDescent="0.25">
      <c r="O161" s="154"/>
    </row>
    <row r="162" spans="15:15" x14ac:dyDescent="0.25">
      <c r="O162" s="154"/>
    </row>
    <row r="163" spans="15:15" x14ac:dyDescent="0.25">
      <c r="O163" s="154"/>
    </row>
    <row r="164" spans="15:15" x14ac:dyDescent="0.25">
      <c r="O164" s="154"/>
    </row>
    <row r="165" spans="15:15" x14ac:dyDescent="0.25">
      <c r="O165" s="154"/>
    </row>
    <row r="166" spans="15:15" x14ac:dyDescent="0.25">
      <c r="O166" s="154"/>
    </row>
    <row r="167" spans="15:15" x14ac:dyDescent="0.25">
      <c r="O167" s="154"/>
    </row>
    <row r="168" spans="15:15" x14ac:dyDescent="0.25">
      <c r="O168" s="154"/>
    </row>
    <row r="169" spans="15:15" x14ac:dyDescent="0.25">
      <c r="O169" s="154"/>
    </row>
    <row r="170" spans="15:15" x14ac:dyDescent="0.25">
      <c r="O170" s="154"/>
    </row>
    <row r="171" spans="15:15" x14ac:dyDescent="0.25">
      <c r="O171" s="154"/>
    </row>
    <row r="172" spans="15:15" x14ac:dyDescent="0.25">
      <c r="O172" s="154"/>
    </row>
    <row r="173" spans="15:15" x14ac:dyDescent="0.25">
      <c r="O173" s="154"/>
    </row>
    <row r="174" spans="15:15" x14ac:dyDescent="0.25">
      <c r="O174" s="154"/>
    </row>
    <row r="175" spans="15:15" x14ac:dyDescent="0.25">
      <c r="O175" s="154"/>
    </row>
    <row r="176" spans="15:15" x14ac:dyDescent="0.25">
      <c r="O176" s="154"/>
    </row>
    <row r="177" spans="15:15" x14ac:dyDescent="0.25">
      <c r="O177" s="154"/>
    </row>
    <row r="178" spans="15:15" x14ac:dyDescent="0.25">
      <c r="O178" s="154"/>
    </row>
    <row r="179" spans="15:15" x14ac:dyDescent="0.25">
      <c r="O179" s="154"/>
    </row>
    <row r="180" spans="15:15" x14ac:dyDescent="0.25">
      <c r="O180" s="154"/>
    </row>
    <row r="181" spans="15:15" x14ac:dyDescent="0.25">
      <c r="O181" s="154"/>
    </row>
    <row r="182" spans="15:15" x14ac:dyDescent="0.25">
      <c r="O182" s="154"/>
    </row>
    <row r="183" spans="15:15" x14ac:dyDescent="0.25">
      <c r="O183" s="154"/>
    </row>
    <row r="184" spans="15:15" x14ac:dyDescent="0.25">
      <c r="O184" s="154"/>
    </row>
    <row r="185" spans="15:15" x14ac:dyDescent="0.25">
      <c r="O185" s="154"/>
    </row>
    <row r="186" spans="15:15" x14ac:dyDescent="0.25">
      <c r="O186" s="154"/>
    </row>
    <row r="187" spans="15:15" x14ac:dyDescent="0.25">
      <c r="O187" s="154"/>
    </row>
    <row r="188" spans="15:15" x14ac:dyDescent="0.25">
      <c r="O188" s="154"/>
    </row>
    <row r="189" spans="15:15" x14ac:dyDescent="0.25">
      <c r="O189" s="154"/>
    </row>
    <row r="190" spans="15:15" x14ac:dyDescent="0.25">
      <c r="O190" s="154"/>
    </row>
    <row r="191" spans="15:15" x14ac:dyDescent="0.25">
      <c r="O191" s="154"/>
    </row>
    <row r="192" spans="15:15" x14ac:dyDescent="0.25">
      <c r="O192" s="154"/>
    </row>
    <row r="193" spans="15:15" x14ac:dyDescent="0.25">
      <c r="O193" s="154"/>
    </row>
    <row r="194" spans="15:15" x14ac:dyDescent="0.25">
      <c r="O194" s="154"/>
    </row>
    <row r="195" spans="15:15" x14ac:dyDescent="0.25">
      <c r="O195" s="154"/>
    </row>
    <row r="196" spans="15:15" x14ac:dyDescent="0.25">
      <c r="O196" s="154"/>
    </row>
    <row r="197" spans="15:15" x14ac:dyDescent="0.25">
      <c r="O197" s="154"/>
    </row>
    <row r="198" spans="15:15" x14ac:dyDescent="0.25">
      <c r="O198" s="154"/>
    </row>
    <row r="199" spans="15:15" x14ac:dyDescent="0.25">
      <c r="O199" s="154"/>
    </row>
    <row r="200" spans="15:15" x14ac:dyDescent="0.25">
      <c r="O200" s="154"/>
    </row>
    <row r="201" spans="15:15" x14ac:dyDescent="0.25">
      <c r="O201" s="154"/>
    </row>
    <row r="202" spans="15:15" x14ac:dyDescent="0.25">
      <c r="O202" s="154"/>
    </row>
    <row r="203" spans="15:15" x14ac:dyDescent="0.25">
      <c r="O203" s="154"/>
    </row>
    <row r="204" spans="15:15" x14ac:dyDescent="0.25">
      <c r="O204" s="154"/>
    </row>
    <row r="205" spans="15:15" x14ac:dyDescent="0.25">
      <c r="O205" s="154"/>
    </row>
    <row r="206" spans="15:15" x14ac:dyDescent="0.25">
      <c r="O206" s="154"/>
    </row>
    <row r="207" spans="15:15" x14ac:dyDescent="0.25">
      <c r="O207" s="154"/>
    </row>
    <row r="208" spans="15:15" x14ac:dyDescent="0.25">
      <c r="O208" s="154"/>
    </row>
    <row r="209" spans="15:15" x14ac:dyDescent="0.25">
      <c r="O209" s="154"/>
    </row>
    <row r="210" spans="15:15" x14ac:dyDescent="0.25">
      <c r="O210" s="154"/>
    </row>
    <row r="211" spans="15:15" x14ac:dyDescent="0.25">
      <c r="O211" s="154"/>
    </row>
    <row r="212" spans="15:15" x14ac:dyDescent="0.25">
      <c r="O212" s="154"/>
    </row>
    <row r="213" spans="15:15" x14ac:dyDescent="0.25">
      <c r="O213" s="154"/>
    </row>
    <row r="214" spans="15:15" x14ac:dyDescent="0.25">
      <c r="O214" s="154"/>
    </row>
    <row r="215" spans="15:15" x14ac:dyDescent="0.25">
      <c r="O215" s="154"/>
    </row>
    <row r="216" spans="15:15" x14ac:dyDescent="0.25">
      <c r="O216" s="154"/>
    </row>
    <row r="217" spans="15:15" x14ac:dyDescent="0.25">
      <c r="O217" s="154"/>
    </row>
    <row r="218" spans="15:15" x14ac:dyDescent="0.25">
      <c r="O218" s="154"/>
    </row>
    <row r="219" spans="15:15" x14ac:dyDescent="0.25">
      <c r="O219" s="154"/>
    </row>
    <row r="220" spans="15:15" x14ac:dyDescent="0.25">
      <c r="O220" s="154"/>
    </row>
    <row r="221" spans="15:15" x14ac:dyDescent="0.25">
      <c r="O221" s="154"/>
    </row>
    <row r="222" spans="15:15" x14ac:dyDescent="0.25">
      <c r="O222" s="154"/>
    </row>
    <row r="223" spans="15:15" x14ac:dyDescent="0.25">
      <c r="O223" s="154"/>
    </row>
    <row r="224" spans="15:15" x14ac:dyDescent="0.25">
      <c r="O224" s="154"/>
    </row>
    <row r="225" spans="15:15" x14ac:dyDescent="0.25">
      <c r="O225" s="154"/>
    </row>
    <row r="226" spans="15:15" x14ac:dyDescent="0.25">
      <c r="O226" s="154"/>
    </row>
    <row r="227" spans="15:15" x14ac:dyDescent="0.25">
      <c r="O227" s="154"/>
    </row>
    <row r="228" spans="15:15" x14ac:dyDescent="0.25">
      <c r="O228" s="154"/>
    </row>
    <row r="229" spans="15:15" x14ac:dyDescent="0.25">
      <c r="O229" s="154"/>
    </row>
    <row r="230" spans="15:15" x14ac:dyDescent="0.25">
      <c r="O230" s="154"/>
    </row>
    <row r="231" spans="15:15" x14ac:dyDescent="0.25">
      <c r="O231" s="154"/>
    </row>
    <row r="232" spans="15:15" x14ac:dyDescent="0.25">
      <c r="O232" s="154"/>
    </row>
    <row r="233" spans="15:15" x14ac:dyDescent="0.25">
      <c r="O233" s="154"/>
    </row>
    <row r="234" spans="15:15" x14ac:dyDescent="0.25">
      <c r="O234" s="154"/>
    </row>
    <row r="235" spans="15:15" x14ac:dyDescent="0.25">
      <c r="O235" s="154"/>
    </row>
    <row r="236" spans="15:15" x14ac:dyDescent="0.25">
      <c r="O236" s="154"/>
    </row>
    <row r="237" spans="15:15" x14ac:dyDescent="0.25">
      <c r="O237" s="154"/>
    </row>
    <row r="238" spans="15:15" x14ac:dyDescent="0.25">
      <c r="O238" s="154"/>
    </row>
    <row r="239" spans="15:15" x14ac:dyDescent="0.25">
      <c r="O239" s="154"/>
    </row>
    <row r="240" spans="15:15" x14ac:dyDescent="0.25">
      <c r="O240" s="154"/>
    </row>
    <row r="241" spans="15:15" x14ac:dyDescent="0.25">
      <c r="O241" s="154"/>
    </row>
    <row r="242" spans="15:15" x14ac:dyDescent="0.25">
      <c r="O242" s="154"/>
    </row>
    <row r="243" spans="15:15" x14ac:dyDescent="0.25">
      <c r="O243" s="154"/>
    </row>
    <row r="244" spans="15:15" x14ac:dyDescent="0.25">
      <c r="O244" s="154"/>
    </row>
    <row r="245" spans="15:15" x14ac:dyDescent="0.25">
      <c r="O245" s="154"/>
    </row>
    <row r="246" spans="15:15" x14ac:dyDescent="0.25">
      <c r="O246" s="154"/>
    </row>
    <row r="247" spans="15:15" x14ac:dyDescent="0.25">
      <c r="O247" s="154"/>
    </row>
    <row r="248" spans="15:15" x14ac:dyDescent="0.25">
      <c r="O248" s="154"/>
    </row>
    <row r="249" spans="15:15" x14ac:dyDescent="0.25">
      <c r="O249" s="154"/>
    </row>
    <row r="250" spans="15:15" x14ac:dyDescent="0.25">
      <c r="O250" s="154"/>
    </row>
    <row r="251" spans="15:15" x14ac:dyDescent="0.25">
      <c r="O251" s="154"/>
    </row>
    <row r="252" spans="15:15" x14ac:dyDescent="0.25">
      <c r="O252" s="154"/>
    </row>
    <row r="253" spans="15:15" x14ac:dyDescent="0.25">
      <c r="O253" s="154"/>
    </row>
    <row r="254" spans="15:15" x14ac:dyDescent="0.25">
      <c r="O254" s="154"/>
    </row>
    <row r="255" spans="15:15" x14ac:dyDescent="0.25">
      <c r="O255" s="154"/>
    </row>
    <row r="256" spans="15:15" x14ac:dyDescent="0.25">
      <c r="O256" s="154"/>
    </row>
    <row r="257" spans="15:15" x14ac:dyDescent="0.25">
      <c r="O257" s="154"/>
    </row>
    <row r="258" spans="15:15" x14ac:dyDescent="0.25">
      <c r="O258" s="154"/>
    </row>
    <row r="259" spans="15:15" x14ac:dyDescent="0.25">
      <c r="O259" s="154"/>
    </row>
    <row r="260" spans="15:15" x14ac:dyDescent="0.25">
      <c r="O260" s="154"/>
    </row>
    <row r="261" spans="15:15" x14ac:dyDescent="0.25">
      <c r="O261" s="154"/>
    </row>
    <row r="262" spans="15:15" x14ac:dyDescent="0.25">
      <c r="O262" s="154"/>
    </row>
    <row r="263" spans="15:15" x14ac:dyDescent="0.25">
      <c r="O263" s="154"/>
    </row>
    <row r="264" spans="15:15" x14ac:dyDescent="0.25">
      <c r="O264" s="154"/>
    </row>
    <row r="265" spans="15:15" x14ac:dyDescent="0.25">
      <c r="O265" s="154"/>
    </row>
    <row r="266" spans="15:15" x14ac:dyDescent="0.25">
      <c r="O266" s="154"/>
    </row>
    <row r="267" spans="15:15" x14ac:dyDescent="0.25">
      <c r="O267" s="154"/>
    </row>
    <row r="268" spans="15:15" x14ac:dyDescent="0.25">
      <c r="O268" s="154"/>
    </row>
    <row r="269" spans="15:15" x14ac:dyDescent="0.25">
      <c r="O269" s="154"/>
    </row>
    <row r="270" spans="15:15" x14ac:dyDescent="0.25">
      <c r="O270" s="154"/>
    </row>
    <row r="271" spans="15:15" x14ac:dyDescent="0.25">
      <c r="O271" s="154"/>
    </row>
    <row r="272" spans="15:15" x14ac:dyDescent="0.25">
      <c r="O272" s="154"/>
    </row>
    <row r="273" spans="15:15" x14ac:dyDescent="0.25">
      <c r="O273" s="154"/>
    </row>
    <row r="274" spans="15:15" x14ac:dyDescent="0.25">
      <c r="O274" s="154"/>
    </row>
    <row r="275" spans="15:15" x14ac:dyDescent="0.25">
      <c r="O275" s="154"/>
    </row>
    <row r="276" spans="15:15" x14ac:dyDescent="0.25">
      <c r="O276" s="154"/>
    </row>
    <row r="277" spans="15:15" x14ac:dyDescent="0.25">
      <c r="O277" s="154"/>
    </row>
    <row r="278" spans="15:15" x14ac:dyDescent="0.25">
      <c r="O278" s="154"/>
    </row>
    <row r="279" spans="15:15" x14ac:dyDescent="0.25">
      <c r="O279" s="154"/>
    </row>
    <row r="280" spans="15:15" x14ac:dyDescent="0.25">
      <c r="O280" s="154"/>
    </row>
    <row r="281" spans="15:15" x14ac:dyDescent="0.25">
      <c r="O281" s="154"/>
    </row>
    <row r="282" spans="15:15" x14ac:dyDescent="0.25">
      <c r="O282" s="154"/>
    </row>
    <row r="283" spans="15:15" x14ac:dyDescent="0.25">
      <c r="O283" s="154"/>
    </row>
    <row r="284" spans="15:15" x14ac:dyDescent="0.25">
      <c r="O284" s="154"/>
    </row>
    <row r="285" spans="15:15" x14ac:dyDescent="0.25">
      <c r="O285" s="154"/>
    </row>
    <row r="286" spans="15:15" x14ac:dyDescent="0.25">
      <c r="O286" s="154"/>
    </row>
    <row r="287" spans="15:15" x14ac:dyDescent="0.25">
      <c r="O287" s="154"/>
    </row>
    <row r="288" spans="15:15" x14ac:dyDescent="0.25">
      <c r="O288" s="154"/>
    </row>
    <row r="289" spans="15:15" x14ac:dyDescent="0.25">
      <c r="O289" s="154"/>
    </row>
    <row r="290" spans="15:15" x14ac:dyDescent="0.25">
      <c r="O290" s="154"/>
    </row>
    <row r="291" spans="15:15" x14ac:dyDescent="0.25">
      <c r="O291" s="154"/>
    </row>
    <row r="292" spans="15:15" x14ac:dyDescent="0.25">
      <c r="O292" s="154"/>
    </row>
    <row r="293" spans="15:15" x14ac:dyDescent="0.25">
      <c r="O293" s="154"/>
    </row>
    <row r="294" spans="15:15" x14ac:dyDescent="0.25">
      <c r="O294" s="154"/>
    </row>
    <row r="295" spans="15:15" x14ac:dyDescent="0.25">
      <c r="O295" s="154"/>
    </row>
    <row r="296" spans="15:15" x14ac:dyDescent="0.25">
      <c r="O296" s="154"/>
    </row>
    <row r="297" spans="15:15" x14ac:dyDescent="0.25">
      <c r="O297" s="154"/>
    </row>
    <row r="298" spans="15:15" x14ac:dyDescent="0.25">
      <c r="O298" s="154"/>
    </row>
    <row r="299" spans="15:15" x14ac:dyDescent="0.25">
      <c r="O299" s="154"/>
    </row>
    <row r="300" spans="15:15" x14ac:dyDescent="0.25">
      <c r="O300" s="154"/>
    </row>
    <row r="301" spans="15:15" x14ac:dyDescent="0.25">
      <c r="O301" s="154"/>
    </row>
    <row r="302" spans="15:15" x14ac:dyDescent="0.25">
      <c r="O302" s="154"/>
    </row>
    <row r="303" spans="15:15" x14ac:dyDescent="0.25">
      <c r="O303" s="154"/>
    </row>
  </sheetData>
  <sheetProtection algorithmName="SHA-512" hashValue="sDllzTgw1vHaZqJJkiY7SpX6gdolneadrpALMY8F0QBKJn9D4LM3Y6cRgULta/Ac5IOHUaJ8Z09IyICDgKpzAA==" saltValue="byU9YtwQ4+l46/ww9V2dlQ==" spinCount="100000" sheet="1" selectLockedCells="1"/>
  <mergeCells count="1">
    <mergeCell ref="G3:H3"/>
  </mergeCells>
  <pageMargins left="0.74791666666666667" right="0.74791666666666667" top="0.98402777777777772" bottom="0.98402777777777772" header="0.51180555555555551" footer="0.51180555555555551"/>
  <pageSetup paperSize="9" scale="90" firstPageNumber="0" orientation="portrait" horizontalDpi="300" verticalDpi="300" r:id="rId1"/>
  <headerFooter alignWithMargins="0"/>
  <ignoredErrors>
    <ignoredError sqref="J10 L10:L11 F12:H12 G18:H18 J26:J27 J20 J12 J8 J14:J18 F10:H10" unlockedFormula="1"/>
    <ignoredError sqref="J11" formula="1"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31"/>
  <sheetViews>
    <sheetView workbookViewId="0">
      <selection activeCell="E16" sqref="E16"/>
    </sheetView>
  </sheetViews>
  <sheetFormatPr defaultRowHeight="10" x14ac:dyDescent="0.2"/>
  <cols>
    <col min="1" max="1" width="4" style="155" customWidth="1"/>
    <col min="2" max="2" width="2.5546875" style="155" customWidth="1"/>
    <col min="3" max="5" width="8.88671875" style="155"/>
    <col min="6" max="6" width="4.6640625" style="155" customWidth="1"/>
    <col min="7" max="9" width="8.88671875" style="155"/>
    <col min="10" max="10" width="11.21875" style="155" customWidth="1"/>
    <col min="11" max="11" width="9.21875" style="155" customWidth="1"/>
    <col min="12" max="12" width="56.88671875" style="155" customWidth="1"/>
    <col min="13" max="16384" width="8.88671875" style="155"/>
  </cols>
  <sheetData>
    <row r="1" spans="2:12" ht="12" customHeight="1" x14ac:dyDescent="0.2"/>
    <row r="2" spans="2:12" ht="11.5" x14ac:dyDescent="0.25">
      <c r="B2" s="93"/>
      <c r="C2" s="94"/>
      <c r="D2" s="94"/>
      <c r="E2" s="94"/>
      <c r="F2" s="94"/>
      <c r="G2" s="94"/>
      <c r="H2" s="94"/>
      <c r="I2" s="95"/>
      <c r="J2" s="95"/>
      <c r="K2" s="96"/>
      <c r="L2" s="97"/>
    </row>
    <row r="3" spans="2:12" ht="11.5" x14ac:dyDescent="0.25">
      <c r="B3" s="98"/>
      <c r="C3" s="116" t="s">
        <v>64</v>
      </c>
      <c r="D3" s="116"/>
      <c r="E3" s="99"/>
      <c r="F3" s="99"/>
      <c r="G3" s="99" t="s">
        <v>65</v>
      </c>
      <c r="H3" s="99"/>
      <c r="I3" s="100"/>
      <c r="J3" s="100"/>
      <c r="K3" s="101"/>
      <c r="L3" s="102"/>
    </row>
    <row r="4" spans="2:12" ht="11.5" x14ac:dyDescent="0.25">
      <c r="B4" s="103"/>
      <c r="C4" s="117"/>
      <c r="D4" s="117"/>
      <c r="E4" s="99"/>
      <c r="F4" s="99"/>
      <c r="G4" s="99"/>
      <c r="H4" s="99"/>
      <c r="I4" s="100"/>
      <c r="J4" s="100"/>
      <c r="K4" s="101"/>
      <c r="L4" s="102"/>
    </row>
    <row r="5" spans="2:12" ht="11.5" x14ac:dyDescent="0.25">
      <c r="B5" s="115"/>
      <c r="C5" s="118" t="s">
        <v>56</v>
      </c>
      <c r="D5" s="118" t="s">
        <v>2</v>
      </c>
      <c r="E5" s="105" t="s">
        <v>10</v>
      </c>
      <c r="F5" s="104"/>
      <c r="G5" s="105"/>
      <c r="H5" s="99"/>
      <c r="I5" s="100"/>
      <c r="J5" s="100"/>
      <c r="K5" s="101"/>
      <c r="L5" s="102"/>
    </row>
    <row r="6" spans="2:12" ht="11.5" x14ac:dyDescent="0.25">
      <c r="B6" s="103"/>
      <c r="C6" s="118">
        <v>1</v>
      </c>
      <c r="D6" s="157"/>
      <c r="E6" s="158">
        <v>25</v>
      </c>
      <c r="F6" s="104"/>
      <c r="G6" s="99"/>
      <c r="H6" s="99"/>
      <c r="I6" s="100"/>
      <c r="J6" s="100"/>
      <c r="K6" s="101"/>
      <c r="L6" s="102"/>
    </row>
    <row r="7" spans="2:12" ht="11.5" x14ac:dyDescent="0.25">
      <c r="B7" s="103"/>
      <c r="C7" s="118">
        <v>2</v>
      </c>
      <c r="D7" s="157"/>
      <c r="E7" s="158">
        <v>25</v>
      </c>
      <c r="F7" s="106"/>
      <c r="G7" s="99"/>
      <c r="H7" s="99"/>
      <c r="I7" s="100"/>
      <c r="J7" s="100"/>
      <c r="K7" s="101"/>
      <c r="L7" s="102"/>
    </row>
    <row r="8" spans="2:12" ht="11.5" x14ac:dyDescent="0.25">
      <c r="B8" s="103"/>
      <c r="C8" s="118">
        <v>3</v>
      </c>
      <c r="D8" s="157"/>
      <c r="E8" s="158">
        <v>24.7</v>
      </c>
      <c r="F8" s="106"/>
      <c r="G8" s="99"/>
      <c r="H8" s="99"/>
      <c r="I8" s="100"/>
      <c r="J8" s="100"/>
      <c r="K8" s="101"/>
      <c r="L8" s="102"/>
    </row>
    <row r="9" spans="2:12" ht="11.5" x14ac:dyDescent="0.25">
      <c r="B9" s="103"/>
      <c r="C9" s="118">
        <v>4</v>
      </c>
      <c r="D9" s="157"/>
      <c r="E9" s="158">
        <v>24.2</v>
      </c>
      <c r="F9" s="106"/>
      <c r="G9" s="99"/>
      <c r="H9" s="99"/>
      <c r="I9" s="100"/>
      <c r="J9" s="100"/>
      <c r="K9" s="101"/>
      <c r="L9" s="102"/>
    </row>
    <row r="10" spans="2:12" ht="11.5" x14ac:dyDescent="0.25">
      <c r="B10" s="103"/>
      <c r="C10" s="118">
        <v>5</v>
      </c>
      <c r="D10" s="157"/>
      <c r="E10" s="158">
        <v>23</v>
      </c>
      <c r="F10" s="106"/>
      <c r="G10" s="99"/>
      <c r="H10" s="99"/>
      <c r="I10" s="100"/>
      <c r="J10" s="100"/>
      <c r="K10" s="101"/>
      <c r="L10" s="102"/>
    </row>
    <row r="11" spans="2:12" ht="11.5" x14ac:dyDescent="0.25">
      <c r="B11" s="103"/>
      <c r="C11" s="118">
        <v>6</v>
      </c>
      <c r="D11" s="157"/>
      <c r="E11" s="158">
        <v>21.3</v>
      </c>
      <c r="F11" s="106"/>
      <c r="G11" s="99"/>
      <c r="H11" s="99"/>
      <c r="I11" s="100"/>
      <c r="J11" s="100"/>
      <c r="K11" s="101"/>
      <c r="L11" s="102"/>
    </row>
    <row r="12" spans="2:12" ht="11.5" x14ac:dyDescent="0.25">
      <c r="B12" s="103"/>
      <c r="C12" s="118">
        <v>7</v>
      </c>
      <c r="D12" s="157"/>
      <c r="E12" s="158">
        <v>19</v>
      </c>
      <c r="F12" s="106"/>
      <c r="G12" s="99"/>
      <c r="H12" s="99"/>
      <c r="I12" s="100"/>
      <c r="J12" s="100"/>
      <c r="K12" s="101"/>
      <c r="L12" s="102"/>
    </row>
    <row r="13" spans="2:12" ht="11.5" x14ac:dyDescent="0.25">
      <c r="B13" s="103"/>
      <c r="C13" s="118">
        <v>8</v>
      </c>
      <c r="D13" s="157"/>
      <c r="E13" s="158">
        <v>15</v>
      </c>
      <c r="F13" s="106"/>
      <c r="G13" s="99"/>
      <c r="H13" s="99"/>
      <c r="I13" s="100"/>
      <c r="J13" s="100"/>
      <c r="K13" s="101"/>
      <c r="L13" s="102"/>
    </row>
    <row r="14" spans="2:12" ht="11.5" x14ac:dyDescent="0.25">
      <c r="B14" s="103"/>
      <c r="C14" s="118">
        <v>9</v>
      </c>
      <c r="D14" s="157"/>
      <c r="E14" s="158">
        <v>10.5</v>
      </c>
      <c r="F14" s="106"/>
      <c r="G14" s="99"/>
      <c r="H14" s="99"/>
      <c r="I14" s="100"/>
      <c r="J14" s="100"/>
      <c r="K14" s="101"/>
      <c r="L14" s="102"/>
    </row>
    <row r="15" spans="2:12" ht="11.5" x14ac:dyDescent="0.25">
      <c r="B15" s="103"/>
      <c r="C15" s="118">
        <v>10</v>
      </c>
      <c r="D15" s="157"/>
      <c r="E15" s="158">
        <v>7.3</v>
      </c>
      <c r="F15" s="106"/>
      <c r="G15" s="99"/>
      <c r="H15" s="99"/>
      <c r="I15" s="100"/>
      <c r="J15" s="100"/>
      <c r="K15" s="101"/>
      <c r="L15" s="102"/>
    </row>
    <row r="16" spans="2:12" ht="11.5" x14ac:dyDescent="0.25">
      <c r="B16" s="103"/>
      <c r="C16" s="118">
        <v>11</v>
      </c>
      <c r="D16" s="157"/>
      <c r="E16" s="158">
        <v>6</v>
      </c>
      <c r="F16" s="106"/>
      <c r="G16" s="99"/>
      <c r="H16" s="99"/>
      <c r="I16" s="100"/>
      <c r="J16" s="100"/>
      <c r="K16" s="101"/>
      <c r="L16" s="102"/>
    </row>
    <row r="17" spans="2:12" ht="11.5" x14ac:dyDescent="0.25">
      <c r="B17" s="103"/>
      <c r="C17" s="118">
        <v>12</v>
      </c>
      <c r="D17" s="157"/>
      <c r="E17" s="158">
        <v>5.4</v>
      </c>
      <c r="F17" s="106"/>
      <c r="G17" s="99"/>
      <c r="H17" s="99"/>
      <c r="I17" s="100"/>
      <c r="J17" s="100"/>
      <c r="K17" s="101"/>
      <c r="L17" s="102"/>
    </row>
    <row r="18" spans="2:12" ht="11.5" x14ac:dyDescent="0.25">
      <c r="B18" s="103"/>
      <c r="C18" s="118">
        <v>13</v>
      </c>
      <c r="D18" s="157"/>
      <c r="E18" s="158">
        <v>5</v>
      </c>
      <c r="F18" s="107"/>
      <c r="G18" s="99"/>
      <c r="H18" s="99"/>
      <c r="I18" s="100"/>
      <c r="J18" s="100"/>
      <c r="K18" s="101"/>
      <c r="L18" s="102"/>
    </row>
    <row r="19" spans="2:12" ht="11.5" x14ac:dyDescent="0.25">
      <c r="B19" s="103"/>
      <c r="C19" s="118">
        <v>14</v>
      </c>
      <c r="D19" s="157"/>
      <c r="E19" s="158">
        <v>4.5</v>
      </c>
      <c r="F19" s="106"/>
      <c r="G19" s="99"/>
      <c r="H19" s="99"/>
      <c r="I19" s="100"/>
      <c r="J19" s="100"/>
      <c r="K19" s="101"/>
      <c r="L19" s="102"/>
    </row>
    <row r="20" spans="2:12" ht="11.5" x14ac:dyDescent="0.25">
      <c r="B20" s="103"/>
      <c r="C20" s="118">
        <v>15</v>
      </c>
      <c r="D20" s="157"/>
      <c r="E20" s="158">
        <v>4.3</v>
      </c>
      <c r="F20" s="106"/>
      <c r="G20" s="99"/>
      <c r="H20" s="99"/>
      <c r="I20" s="100"/>
      <c r="J20" s="100"/>
      <c r="K20" s="101"/>
      <c r="L20" s="102"/>
    </row>
    <row r="21" spans="2:12" ht="11.5" x14ac:dyDescent="0.25">
      <c r="B21" s="103"/>
      <c r="C21" s="118">
        <v>16</v>
      </c>
      <c r="D21" s="157"/>
      <c r="E21" s="158">
        <v>4.3</v>
      </c>
      <c r="F21" s="106"/>
      <c r="G21" s="99"/>
      <c r="H21" s="99"/>
      <c r="I21" s="100"/>
      <c r="J21" s="100"/>
      <c r="K21" s="101"/>
      <c r="L21" s="102"/>
    </row>
    <row r="22" spans="2:12" ht="11.5" x14ac:dyDescent="0.25">
      <c r="B22" s="103"/>
      <c r="C22" s="118">
        <v>17</v>
      </c>
      <c r="D22" s="157"/>
      <c r="E22" s="158">
        <v>4.3</v>
      </c>
      <c r="F22" s="106"/>
      <c r="G22" s="99"/>
      <c r="H22" s="99"/>
      <c r="I22" s="100"/>
      <c r="J22" s="100"/>
      <c r="K22" s="101"/>
      <c r="L22" s="102"/>
    </row>
    <row r="23" spans="2:12" ht="11.5" x14ac:dyDescent="0.25">
      <c r="B23" s="103"/>
      <c r="C23" s="118">
        <v>18</v>
      </c>
      <c r="D23" s="157"/>
      <c r="E23" s="158">
        <v>4.3</v>
      </c>
      <c r="F23" s="106"/>
      <c r="G23" s="99"/>
      <c r="H23" s="99"/>
      <c r="I23" s="100"/>
      <c r="J23" s="100"/>
      <c r="K23" s="101"/>
      <c r="L23" s="102"/>
    </row>
    <row r="24" spans="2:12" ht="11.5" x14ac:dyDescent="0.25">
      <c r="B24" s="103"/>
      <c r="C24" s="118">
        <v>19</v>
      </c>
      <c r="D24" s="157"/>
      <c r="E24" s="158">
        <v>4.3</v>
      </c>
      <c r="F24" s="106"/>
      <c r="G24" s="99"/>
      <c r="H24" s="99"/>
      <c r="I24" s="100"/>
      <c r="J24" s="100"/>
      <c r="K24" s="101"/>
      <c r="L24" s="102"/>
    </row>
    <row r="25" spans="2:12" ht="11.5" x14ac:dyDescent="0.25">
      <c r="B25" s="103"/>
      <c r="C25" s="118">
        <v>20</v>
      </c>
      <c r="D25" s="157"/>
      <c r="E25" s="158">
        <v>4.3</v>
      </c>
      <c r="F25" s="106"/>
      <c r="G25" s="99" t="s">
        <v>62</v>
      </c>
      <c r="H25" s="99"/>
      <c r="I25" s="100"/>
      <c r="J25" s="100"/>
      <c r="K25" s="101"/>
      <c r="L25" s="102"/>
    </row>
    <row r="26" spans="2:12" ht="11.5" x14ac:dyDescent="0.25">
      <c r="B26" s="103"/>
      <c r="C26" s="118">
        <v>21</v>
      </c>
      <c r="D26" s="157"/>
      <c r="E26" s="158">
        <v>4.3</v>
      </c>
      <c r="F26" s="106"/>
      <c r="G26" s="99" t="s">
        <v>61</v>
      </c>
      <c r="H26" s="99"/>
      <c r="I26" s="100"/>
      <c r="J26" s="100"/>
      <c r="K26" s="101"/>
      <c r="L26" s="102"/>
    </row>
    <row r="27" spans="2:12" ht="11.5" x14ac:dyDescent="0.25">
      <c r="B27" s="103"/>
      <c r="C27" s="118">
        <v>22</v>
      </c>
      <c r="D27" s="157"/>
      <c r="E27" s="158">
        <v>4.3</v>
      </c>
      <c r="F27" s="106"/>
      <c r="G27" s="99" t="s">
        <v>60</v>
      </c>
      <c r="H27" s="108"/>
      <c r="I27" s="109"/>
      <c r="J27" s="100"/>
      <c r="K27" s="101"/>
      <c r="L27" s="102"/>
    </row>
    <row r="28" spans="2:12" ht="11.5" x14ac:dyDescent="0.25">
      <c r="B28" s="103"/>
      <c r="C28" s="118">
        <v>23</v>
      </c>
      <c r="D28" s="157"/>
      <c r="E28" s="158">
        <v>4.3</v>
      </c>
      <c r="F28" s="99"/>
      <c r="G28" s="108" t="s">
        <v>57</v>
      </c>
      <c r="H28" s="99"/>
      <c r="I28" s="99"/>
      <c r="J28" s="100"/>
      <c r="K28" s="110"/>
      <c r="L28" s="102"/>
    </row>
    <row r="29" spans="2:12" ht="11.5" x14ac:dyDescent="0.25">
      <c r="B29" s="103"/>
      <c r="C29" s="117"/>
      <c r="D29" s="117"/>
      <c r="E29" s="99"/>
      <c r="F29" s="99"/>
      <c r="G29" s="100" t="s">
        <v>58</v>
      </c>
      <c r="H29" s="99"/>
      <c r="I29" s="99"/>
      <c r="J29" s="156"/>
      <c r="K29" s="110">
        <f>E6*0.2+4</f>
        <v>9</v>
      </c>
      <c r="L29" s="102"/>
    </row>
    <row r="30" spans="2:12" ht="11.5" x14ac:dyDescent="0.25">
      <c r="B30" s="103"/>
      <c r="C30" s="117"/>
      <c r="D30" s="117"/>
      <c r="E30" s="99"/>
      <c r="F30" s="99"/>
      <c r="G30" s="100" t="s">
        <v>59</v>
      </c>
      <c r="H30" s="99"/>
      <c r="I30" s="99"/>
      <c r="J30" s="110"/>
      <c r="K30" s="110"/>
      <c r="L30" s="28"/>
    </row>
    <row r="31" spans="2:12" ht="15" customHeight="1" x14ac:dyDescent="0.3">
      <c r="B31" s="111"/>
      <c r="C31" s="112"/>
      <c r="D31" s="112"/>
      <c r="E31" s="112"/>
      <c r="F31" s="112"/>
      <c r="G31" s="112"/>
      <c r="H31" s="112"/>
      <c r="I31" s="113"/>
      <c r="J31" s="113"/>
      <c r="K31" s="114"/>
      <c r="L31" s="92" t="s">
        <v>54</v>
      </c>
    </row>
  </sheetData>
  <sheetProtection algorithmName="SHA-512" hashValue="kakPowSutI9LSgkdUYFwTmwz1QicFDhi7BXd8VOXd2anp+1MrturD0QwSO4puM+Z9S3prMWMvxfMJNQr/Evjcg==" saltValue="K2VDPEHYejsfLOaB3voD9Q==" spinCount="100000" sheet="1" objects="1" scenarios="1" selectLockedCell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Logboek</vt:lpstr>
      <vt:lpstr>Suiker-alcohol</vt:lpstr>
      <vt:lpstr>Monitoring gistingsverloop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Siem Zwaard</dc:creator>
  <cp:lastModifiedBy>Siem Zwaard</cp:lastModifiedBy>
  <dcterms:created xsi:type="dcterms:W3CDTF">2015-09-01T20:35:11Z</dcterms:created>
  <dcterms:modified xsi:type="dcterms:W3CDTF">2020-10-03T09:41:55Z</dcterms:modified>
</cp:coreProperties>
</file>